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<sst xmlns="http://schemas.openxmlformats.org/spreadsheetml/2006/main" count="2292" uniqueCount="1072">
  <si>
    <t>报名序号</t>
  </si>
  <si>
    <t>姓名</t>
  </si>
  <si>
    <t>身份证号</t>
  </si>
  <si>
    <t>报考单位</t>
  </si>
  <si>
    <t>报考岗位代码</t>
  </si>
  <si>
    <t>报考岗位名称</t>
  </si>
  <si>
    <t>资格初审不合格原因</t>
  </si>
  <si>
    <t>刘涛</t>
  </si>
  <si>
    <t>42100219781020101x</t>
  </si>
  <si>
    <t>荆州市反腐倡廉教育中心</t>
  </si>
  <si>
    <t>彭静</t>
  </si>
  <si>
    <t>梁爽</t>
  </si>
  <si>
    <t>龚立方</t>
  </si>
  <si>
    <t>吴晓希</t>
  </si>
  <si>
    <t>陈万年</t>
  </si>
  <si>
    <t>陈罗</t>
  </si>
  <si>
    <t>杨楠</t>
  </si>
  <si>
    <t>沈洁</t>
  </si>
  <si>
    <t>夏亚萍</t>
  </si>
  <si>
    <t>支媛媛</t>
  </si>
  <si>
    <t>樊蓉</t>
  </si>
  <si>
    <t>季诚</t>
  </si>
  <si>
    <t>熊丹丹</t>
  </si>
  <si>
    <t>翁海伦</t>
  </si>
  <si>
    <t>张安玲</t>
  </si>
  <si>
    <t>向赛</t>
  </si>
  <si>
    <t>王甜</t>
  </si>
  <si>
    <t>姚飞</t>
  </si>
  <si>
    <t>赵静雯</t>
  </si>
  <si>
    <t>张婧</t>
  </si>
  <si>
    <t>张博</t>
  </si>
  <si>
    <t>李珍珍</t>
  </si>
  <si>
    <t>42100319870820002x</t>
  </si>
  <si>
    <t>魏芳洁</t>
  </si>
  <si>
    <t>罗雯怡</t>
  </si>
  <si>
    <t>郝希</t>
  </si>
  <si>
    <t>田雪莲</t>
  </si>
  <si>
    <t>吴立红</t>
  </si>
  <si>
    <t>曾梦泽</t>
  </si>
  <si>
    <t>匡雪</t>
  </si>
  <si>
    <t>龙飞</t>
  </si>
  <si>
    <t>42108319941124321X</t>
  </si>
  <si>
    <t>涂娜</t>
  </si>
  <si>
    <t>刘颖</t>
  </si>
  <si>
    <t>李怡</t>
  </si>
  <si>
    <t>李海龙</t>
  </si>
  <si>
    <t>万里</t>
  </si>
  <si>
    <t>曾琪</t>
  </si>
  <si>
    <t>张圣威</t>
  </si>
  <si>
    <t>42108719880603371X</t>
  </si>
  <si>
    <t>王若茜</t>
  </si>
  <si>
    <t>许洁</t>
  </si>
  <si>
    <t>马玉冰</t>
  </si>
  <si>
    <t>刘迪阳</t>
  </si>
  <si>
    <t>42108119910606487X</t>
  </si>
  <si>
    <t>艾青</t>
  </si>
  <si>
    <t>42088119940104513X</t>
  </si>
  <si>
    <t>刘孟岳</t>
  </si>
  <si>
    <t>刘小琪</t>
  </si>
  <si>
    <t>王凯薇</t>
  </si>
  <si>
    <t>42102319951118752x</t>
  </si>
  <si>
    <t>刘慧莉</t>
  </si>
  <si>
    <t>42108719940216534X</t>
  </si>
  <si>
    <t>吴凡</t>
  </si>
  <si>
    <t>辛裕</t>
  </si>
  <si>
    <t>910101</t>
  </si>
  <si>
    <t>工作人员</t>
  </si>
  <si>
    <t>910102</t>
  </si>
  <si>
    <t>年龄、报考学历不符合条件</t>
  </si>
  <si>
    <t>专业不符合条件</t>
  </si>
  <si>
    <t>政治面貌不符合条件</t>
  </si>
  <si>
    <t>专业、政治面貌不符合条件</t>
  </si>
  <si>
    <t>报考学历、专业、政治面貌均不符合条件</t>
  </si>
  <si>
    <t>报考学历、专业不符合条件</t>
  </si>
  <si>
    <t>18404</t>
  </si>
  <si>
    <t>范俊杰</t>
  </si>
  <si>
    <t>420822199402096115</t>
  </si>
  <si>
    <t>荆州市社会医疗保险管理局</t>
  </si>
  <si>
    <t>审计及统计</t>
  </si>
  <si>
    <t>学历专业与招聘专业不符</t>
  </si>
  <si>
    <t>8926</t>
  </si>
  <si>
    <t>吴轲</t>
  </si>
  <si>
    <t>421022199312156011</t>
  </si>
  <si>
    <t>医疗监管</t>
  </si>
  <si>
    <t>11964</t>
  </si>
  <si>
    <t>魏瑶</t>
  </si>
  <si>
    <t>421281199210144125</t>
  </si>
  <si>
    <t>15903</t>
  </si>
  <si>
    <t>谭克勇</t>
  </si>
  <si>
    <t>422826199004213512</t>
  </si>
  <si>
    <t>18234</t>
  </si>
  <si>
    <t>王君妍</t>
  </si>
  <si>
    <t>420606199207306526</t>
  </si>
  <si>
    <t>21056</t>
  </si>
  <si>
    <t>张谋胜</t>
  </si>
  <si>
    <t>422822199110284511</t>
  </si>
  <si>
    <t>22663</t>
  </si>
  <si>
    <t>朱柯彪</t>
  </si>
  <si>
    <t>420923198911280030</t>
  </si>
  <si>
    <t>9002</t>
  </si>
  <si>
    <t>刘婷婷</t>
  </si>
  <si>
    <t>421003199405071528</t>
  </si>
  <si>
    <t>荆州市机械电子工业学校</t>
  </si>
  <si>
    <t>文化素质教师</t>
  </si>
  <si>
    <t>专业不符</t>
  </si>
  <si>
    <t>专业不符</t>
  </si>
  <si>
    <t>7471</t>
  </si>
  <si>
    <t>胡朝霞</t>
  </si>
  <si>
    <t>421003198508260044</t>
  </si>
  <si>
    <t>专业教师</t>
  </si>
  <si>
    <t>20955</t>
  </si>
  <si>
    <t>易波</t>
  </si>
  <si>
    <t>42108719890613653X</t>
  </si>
  <si>
    <t>17926</t>
  </si>
  <si>
    <t>陈红</t>
  </si>
  <si>
    <t>421126199303227229</t>
  </si>
  <si>
    <t>17492</t>
  </si>
  <si>
    <t>胡凡凡</t>
  </si>
  <si>
    <t>420983199107308822</t>
  </si>
  <si>
    <t>16871</t>
  </si>
  <si>
    <t>段忠</t>
  </si>
  <si>
    <t>421024198908283458</t>
  </si>
  <si>
    <t>16116</t>
  </si>
  <si>
    <t>李亚婷</t>
  </si>
  <si>
    <t>42100319910823292X</t>
  </si>
  <si>
    <t>11994</t>
  </si>
  <si>
    <t>杨光</t>
  </si>
  <si>
    <t>420502198503241135</t>
  </si>
  <si>
    <t>10578</t>
  </si>
  <si>
    <t>李旺森</t>
  </si>
  <si>
    <t>420323199303163836</t>
  </si>
  <si>
    <t>10574</t>
  </si>
  <si>
    <t>罗浩</t>
  </si>
  <si>
    <t>42122219930305521X</t>
  </si>
  <si>
    <t>学历不符</t>
  </si>
  <si>
    <t>学历不符</t>
  </si>
  <si>
    <t>18954</t>
  </si>
  <si>
    <t>杨晓静</t>
  </si>
  <si>
    <t>429005198701256725</t>
  </si>
  <si>
    <t>6771</t>
  </si>
  <si>
    <t>张云飞</t>
  </si>
  <si>
    <t>421087198911280819</t>
  </si>
  <si>
    <t>专业教师</t>
  </si>
  <si>
    <t>10555</t>
  </si>
  <si>
    <t>田祎</t>
  </si>
  <si>
    <t>422825199306211022</t>
  </si>
  <si>
    <t>11413</t>
  </si>
  <si>
    <t>戴贝贝</t>
  </si>
  <si>
    <t>421024199211012062</t>
  </si>
  <si>
    <t>12439</t>
  </si>
  <si>
    <t>田文献</t>
  </si>
  <si>
    <t>420822199001113711</t>
  </si>
  <si>
    <t>19925</t>
  </si>
  <si>
    <t>史辛夷</t>
  </si>
  <si>
    <t>421003198807070048</t>
  </si>
  <si>
    <t>21292</t>
  </si>
  <si>
    <t>周文瀚</t>
  </si>
  <si>
    <t>411526199312270034</t>
  </si>
  <si>
    <t>19169</t>
  </si>
  <si>
    <t>周丽</t>
  </si>
  <si>
    <t>42100219850328004X</t>
  </si>
  <si>
    <t>岗位不符</t>
  </si>
  <si>
    <t>14445</t>
  </si>
  <si>
    <t>葛巧梅</t>
  </si>
  <si>
    <t>32128119881107622X</t>
  </si>
  <si>
    <t>郭玲蓉</t>
  </si>
  <si>
    <t>42900619801217064X</t>
  </si>
  <si>
    <t>荆州职业技术学院</t>
  </si>
  <si>
    <t>荆州职业技术学院</t>
  </si>
  <si>
    <t>机电专业教师</t>
  </si>
  <si>
    <t>超过报考年龄</t>
  </si>
  <si>
    <t>鲁绪石</t>
  </si>
  <si>
    <t>没有两学年高校教学工作经历</t>
  </si>
  <si>
    <t>没有两学年高校教学工作经历</t>
  </si>
  <si>
    <t>黄祥勇</t>
  </si>
  <si>
    <t>管理专业教师</t>
  </si>
  <si>
    <t>唐晔</t>
  </si>
  <si>
    <t>所学专业不符</t>
  </si>
  <si>
    <t>钟姣</t>
  </si>
  <si>
    <t>医学专业教师</t>
  </si>
  <si>
    <t>陈江涛</t>
  </si>
  <si>
    <t>望蓉</t>
  </si>
  <si>
    <t>42052119850425122X</t>
  </si>
  <si>
    <t>曹雪琴</t>
  </si>
  <si>
    <t>护理专业教师</t>
  </si>
  <si>
    <t>李艾华</t>
  </si>
  <si>
    <t>高健</t>
  </si>
  <si>
    <t>毛丹</t>
  </si>
  <si>
    <t>42080219900427032X</t>
  </si>
  <si>
    <t>屈巧丽</t>
  </si>
  <si>
    <t>费红锦</t>
  </si>
  <si>
    <t>计算机专业教师</t>
  </si>
  <si>
    <t>徐平</t>
  </si>
  <si>
    <t>唐成成</t>
  </si>
  <si>
    <t>张娟</t>
  </si>
  <si>
    <t>陈星红</t>
  </si>
  <si>
    <t>艺术设计专业教师</t>
  </si>
  <si>
    <t>艺术设计专业教师</t>
  </si>
  <si>
    <t>吴梦迪</t>
  </si>
  <si>
    <t>刘洋</t>
  </si>
  <si>
    <t>41282619870428661X</t>
  </si>
  <si>
    <t>刘恩</t>
  </si>
  <si>
    <t>郭文静</t>
  </si>
  <si>
    <t>张译予</t>
  </si>
  <si>
    <t>陈小雪</t>
  </si>
  <si>
    <t>王斯斯</t>
  </si>
  <si>
    <t>张丽</t>
  </si>
  <si>
    <t>刘秀</t>
  </si>
  <si>
    <t>英语专业教师</t>
  </si>
  <si>
    <t>薛晶</t>
  </si>
  <si>
    <t>李希子</t>
  </si>
  <si>
    <t>音乐艺术专业教师</t>
  </si>
  <si>
    <t>李璐</t>
  </si>
  <si>
    <t>语文专业教师</t>
  </si>
  <si>
    <t>王金双</t>
  </si>
  <si>
    <t>心理学专业教师</t>
  </si>
  <si>
    <t>王慧</t>
  </si>
  <si>
    <t>陈烈</t>
  </si>
  <si>
    <t>钟彩云</t>
  </si>
  <si>
    <t>何 楷</t>
  </si>
  <si>
    <t>421023198602250032</t>
  </si>
  <si>
    <t>湖北省洪湖分蓄洪区工程管理局监利分局</t>
  </si>
  <si>
    <t>办公室文秘</t>
  </si>
  <si>
    <t>其市场营销专业不符所报岗位要求</t>
  </si>
  <si>
    <t>张文兵</t>
  </si>
  <si>
    <t>420683198204260057</t>
  </si>
  <si>
    <t>湖北省洪湖分蓄洪区工程管理局三闸管理分局</t>
  </si>
  <si>
    <t>技术员</t>
  </si>
  <si>
    <t>其计算机科学与技术专业不符所报岗位要求</t>
  </si>
  <si>
    <t>吕 斌</t>
  </si>
  <si>
    <t>360203198501193516</t>
  </si>
  <si>
    <t>其会计学专业不符所报岗位要求</t>
  </si>
  <si>
    <t>曾旻敏</t>
  </si>
  <si>
    <t>362227199501250020</t>
  </si>
  <si>
    <t>荆州市疾病预防控制中心</t>
  </si>
  <si>
    <t>公共卫生医师</t>
  </si>
  <si>
    <t>程远</t>
  </si>
  <si>
    <t>422822199111225011</t>
  </si>
  <si>
    <t>邹云</t>
  </si>
  <si>
    <t>421022199508154851</t>
  </si>
  <si>
    <t>卫生检验技师</t>
  </si>
  <si>
    <t>李昌红</t>
  </si>
  <si>
    <t>荆州市长江河道管理局直属分局</t>
  </si>
  <si>
    <t>堤防管理员</t>
  </si>
  <si>
    <t>超年龄</t>
  </si>
  <si>
    <t>李成诚</t>
  </si>
  <si>
    <t>荆州市长江河道管理局江陵分局</t>
  </si>
  <si>
    <t>水利工程管理</t>
  </si>
  <si>
    <t>赵程</t>
  </si>
  <si>
    <t>王佳</t>
  </si>
  <si>
    <t>刘飞</t>
  </si>
  <si>
    <t>冯雪锋</t>
  </si>
  <si>
    <t>邹杰</t>
  </si>
  <si>
    <t>曹源</t>
  </si>
  <si>
    <t>刘嘉奇</t>
  </si>
  <si>
    <t>刘彤芮</t>
  </si>
  <si>
    <t>王小雪</t>
  </si>
  <si>
    <t>42108719941107372X</t>
  </si>
  <si>
    <t>荆州市长江河道管理局松滋分局</t>
  </si>
  <si>
    <t>办公室文员</t>
  </si>
  <si>
    <t>许婧婷</t>
  </si>
  <si>
    <t>万荃</t>
  </si>
  <si>
    <t>荆州市长江河道管理局松滋分局</t>
  </si>
  <si>
    <t>杜雨姝</t>
  </si>
  <si>
    <t>黄露</t>
  </si>
  <si>
    <t>邓尧</t>
  </si>
  <si>
    <t>财务管理</t>
  </si>
  <si>
    <t>任格格</t>
  </si>
  <si>
    <t>王鑫</t>
  </si>
  <si>
    <t>杨自超</t>
  </si>
  <si>
    <t>肖雷</t>
  </si>
  <si>
    <t>汪琰</t>
  </si>
  <si>
    <t>甘峰华</t>
  </si>
  <si>
    <t>42102219900423003X</t>
  </si>
  <si>
    <t>荆州市长江河道管理局公安分局</t>
  </si>
  <si>
    <t>向旭东</t>
  </si>
  <si>
    <t>刘守杰</t>
  </si>
  <si>
    <t>荆州市长江河道管理局石首分局</t>
  </si>
  <si>
    <t>王云鹤</t>
  </si>
  <si>
    <t>13053119870615291X</t>
  </si>
  <si>
    <t>聂宁</t>
  </si>
  <si>
    <t>胥鹏</t>
  </si>
  <si>
    <t>杨鹏程</t>
  </si>
  <si>
    <t>42282319870426021X</t>
  </si>
  <si>
    <t>张云梦</t>
  </si>
  <si>
    <t>杨帆</t>
  </si>
  <si>
    <t>42100319940311001x</t>
  </si>
  <si>
    <t>陈银</t>
  </si>
  <si>
    <t>李翔</t>
  </si>
  <si>
    <t>荆州市长江河道管理局监利分局</t>
  </si>
  <si>
    <t>文芳前</t>
  </si>
  <si>
    <t>谢芯毅</t>
  </si>
  <si>
    <t>李伟</t>
  </si>
  <si>
    <t>专业不符</t>
  </si>
  <si>
    <t>胡娜</t>
  </si>
  <si>
    <t>王航鹰</t>
  </si>
  <si>
    <t>尹丙桥</t>
  </si>
  <si>
    <t>荆州市长江河道管理局监利分局</t>
  </si>
  <si>
    <t>信息管理</t>
  </si>
  <si>
    <t>刘浩</t>
  </si>
  <si>
    <t>徐一帆</t>
  </si>
  <si>
    <t>荆州市长江河道管理局监利分局</t>
  </si>
  <si>
    <t>机电管理员</t>
  </si>
  <si>
    <t>专业不符</t>
  </si>
  <si>
    <t>朱正伟</t>
  </si>
  <si>
    <t>机电管理员</t>
  </si>
  <si>
    <t>唐磊</t>
  </si>
  <si>
    <t>刘阳</t>
  </si>
  <si>
    <t>谈贤人</t>
  </si>
  <si>
    <t>荆州市长江河道管理局洪湖分局</t>
  </si>
  <si>
    <t>肖翔天</t>
  </si>
  <si>
    <t>周正正</t>
  </si>
  <si>
    <t>杨阳</t>
  </si>
  <si>
    <t>水利工程管理</t>
  </si>
  <si>
    <t>许畅</t>
  </si>
  <si>
    <t>刘沔</t>
  </si>
  <si>
    <t>42108319900911353x</t>
  </si>
  <si>
    <t>陈讯</t>
  </si>
  <si>
    <t>甘正道</t>
  </si>
  <si>
    <t>童畅</t>
  </si>
  <si>
    <t>刘康</t>
  </si>
  <si>
    <t>办公室文员</t>
  </si>
  <si>
    <t>周鑫</t>
  </si>
  <si>
    <t>龚义</t>
  </si>
  <si>
    <t>办公室文员</t>
  </si>
  <si>
    <t>专业不符</t>
  </si>
  <si>
    <t>叶高俊</t>
  </si>
  <si>
    <t>卢涛</t>
  </si>
  <si>
    <t>孔敏</t>
  </si>
  <si>
    <t>郭中颖</t>
  </si>
  <si>
    <t>财务管理</t>
  </si>
  <si>
    <t>王爱芳</t>
  </si>
  <si>
    <t>财务管理</t>
  </si>
  <si>
    <t>向春来</t>
  </si>
  <si>
    <t>冯阳</t>
  </si>
  <si>
    <t>罗华芹</t>
  </si>
  <si>
    <t>胡圳</t>
  </si>
  <si>
    <t>蔡迪</t>
  </si>
  <si>
    <t>42100219940525052X</t>
  </si>
  <si>
    <t>荆州市长江河道管理局长江船舶疏浚总队（湖北省荆江防汛机动抢险队）</t>
  </si>
  <si>
    <t>财务管理</t>
  </si>
  <si>
    <t>郭小爽</t>
  </si>
  <si>
    <t>梅勇</t>
  </si>
  <si>
    <t>42112719891127221X</t>
  </si>
  <si>
    <t>张庆</t>
  </si>
  <si>
    <t>胡海洋</t>
  </si>
  <si>
    <t>42100219890630101X</t>
  </si>
  <si>
    <t>张伟</t>
  </si>
  <si>
    <t>办公室文员</t>
  </si>
  <si>
    <t>邱汉清</t>
  </si>
  <si>
    <t>朱安平</t>
  </si>
  <si>
    <t>杨雨</t>
  </si>
  <si>
    <t>朱倩</t>
  </si>
  <si>
    <t>设计员</t>
  </si>
  <si>
    <t>王端</t>
  </si>
  <si>
    <t>陈忠鑫</t>
  </si>
  <si>
    <t>顾娇龙</t>
  </si>
  <si>
    <t>荆州市长江河道管理局测量队（勘察设计院）</t>
  </si>
  <si>
    <t>测量员</t>
  </si>
  <si>
    <t>杨捷</t>
  </si>
  <si>
    <t>刘杨</t>
  </si>
  <si>
    <t>测量员</t>
  </si>
  <si>
    <t>余宝秋</t>
  </si>
  <si>
    <t>丁颖</t>
  </si>
  <si>
    <t>谢恒</t>
  </si>
  <si>
    <t>荆州市长江河道管理局荆江分洪工程南北闸管理处北闸管理所</t>
  </si>
  <si>
    <t>园林管理</t>
  </si>
  <si>
    <t>江道菊</t>
  </si>
  <si>
    <t>朱军</t>
  </si>
  <si>
    <t>园林管理</t>
  </si>
  <si>
    <t>刘春苗</t>
  </si>
  <si>
    <t>王虎</t>
  </si>
  <si>
    <t>张莉冉</t>
  </si>
  <si>
    <t>叶登凡</t>
  </si>
  <si>
    <t>周田华</t>
  </si>
  <si>
    <t>机电管理</t>
  </si>
  <si>
    <t>李海平</t>
  </si>
  <si>
    <t>陈凯</t>
  </si>
  <si>
    <t>刘菲</t>
  </si>
  <si>
    <t>夏爽</t>
  </si>
  <si>
    <t>何晗</t>
  </si>
  <si>
    <t>李欣蔚</t>
  </si>
  <si>
    <t>42102219900710002X</t>
  </si>
  <si>
    <t>办公室文员</t>
  </si>
  <si>
    <t>张智觅</t>
  </si>
  <si>
    <t>42100219870211102X</t>
  </si>
  <si>
    <t>喻延</t>
  </si>
  <si>
    <t>王奇秀</t>
  </si>
  <si>
    <t>丁艳</t>
  </si>
  <si>
    <t>荆州市长江河道管理局荆江分洪工程南北闸管理处南闸管理所</t>
  </si>
  <si>
    <t>办公室文员</t>
  </si>
  <si>
    <t>专业不符</t>
  </si>
  <si>
    <t>雷显军</t>
  </si>
  <si>
    <t>丁丹凤</t>
  </si>
  <si>
    <t>丁硕</t>
  </si>
  <si>
    <t>徐子健</t>
  </si>
  <si>
    <t>肖玮依</t>
  </si>
  <si>
    <t>荆州市长江河道管理局通信总站</t>
  </si>
  <si>
    <t>孙月</t>
  </si>
  <si>
    <t>司晨</t>
  </si>
  <si>
    <t>张耀辉</t>
  </si>
  <si>
    <t>荆州市长江工程开发管理处</t>
  </si>
  <si>
    <t>杨强</t>
  </si>
  <si>
    <t>陈张</t>
  </si>
  <si>
    <t>胡凯</t>
  </si>
  <si>
    <t>荆州市食品药品检验所</t>
  </si>
  <si>
    <t>药品检验</t>
  </si>
  <si>
    <t>专业不符合</t>
  </si>
  <si>
    <t>刘方</t>
  </si>
  <si>
    <t>刘波</t>
  </si>
  <si>
    <t>蔡泽鑫</t>
  </si>
  <si>
    <t>刘志超</t>
  </si>
  <si>
    <t>田盼</t>
  </si>
  <si>
    <t>421003198502230012</t>
  </si>
  <si>
    <t>荆州博物馆</t>
  </si>
  <si>
    <t>1985年2月出生年龄超过本次招聘年龄标准</t>
  </si>
  <si>
    <t>元国艳</t>
  </si>
  <si>
    <t>422823199001272366</t>
  </si>
  <si>
    <t>其专科学历及市场营销专业与本次招聘学历及专业标准不相符</t>
  </si>
  <si>
    <t>黄诗婷</t>
  </si>
  <si>
    <t>421003199405191028</t>
  </si>
  <si>
    <t>其所学艺术管理专业与本次招聘专业标准不相符</t>
  </si>
  <si>
    <t>胡威</t>
  </si>
  <si>
    <t>420822198801056116</t>
  </si>
  <si>
    <t>其所学艺术设计专业与本次招聘专业标准不相符</t>
  </si>
  <si>
    <t>8852</t>
  </si>
  <si>
    <t>伍慧</t>
  </si>
  <si>
    <t>429006198907225146</t>
  </si>
  <si>
    <t>荆州市商业幼儿园</t>
  </si>
  <si>
    <t>出纳</t>
  </si>
  <si>
    <t>专业不符、未注明是否有从业资格证</t>
  </si>
  <si>
    <t>9178</t>
  </si>
  <si>
    <t>洪喆</t>
  </si>
  <si>
    <t>421002199009140548</t>
  </si>
  <si>
    <t>12414</t>
  </si>
  <si>
    <t>谢聪</t>
  </si>
  <si>
    <t>421022199311050020</t>
  </si>
  <si>
    <t>专业不符</t>
  </si>
  <si>
    <t>12778</t>
  </si>
  <si>
    <t>黄佩</t>
  </si>
  <si>
    <t>420116199001262025</t>
  </si>
  <si>
    <t>15373</t>
  </si>
  <si>
    <t>邓雯</t>
  </si>
  <si>
    <t>421002199010123841</t>
  </si>
  <si>
    <t>16936</t>
  </si>
  <si>
    <t>吴晓曼</t>
  </si>
  <si>
    <t>420581199203230020</t>
  </si>
  <si>
    <t>17010</t>
  </si>
  <si>
    <t>刘娇月</t>
  </si>
  <si>
    <t>420683199609080024</t>
  </si>
  <si>
    <t>19567</t>
  </si>
  <si>
    <t>尹昌梅</t>
  </si>
  <si>
    <t>421087198809177380</t>
  </si>
  <si>
    <t>21770</t>
  </si>
  <si>
    <t>舒蓉</t>
  </si>
  <si>
    <t>421083199407195622</t>
  </si>
  <si>
    <t>22095</t>
  </si>
  <si>
    <t>李俊</t>
  </si>
  <si>
    <t>421003198402102929</t>
  </si>
  <si>
    <t>6820</t>
  </si>
  <si>
    <t>王光慧</t>
  </si>
  <si>
    <t>421002199404282423</t>
  </si>
  <si>
    <t>幼儿教师</t>
  </si>
  <si>
    <t>教师资格证学段未注明</t>
  </si>
  <si>
    <t>6847</t>
  </si>
  <si>
    <t>张诗琦</t>
  </si>
  <si>
    <t>421002199402251826</t>
  </si>
  <si>
    <t>6874</t>
  </si>
  <si>
    <t>唐美怡</t>
  </si>
  <si>
    <t>421002199401021025</t>
  </si>
  <si>
    <t>8011</t>
  </si>
  <si>
    <t>熊瑾怡</t>
  </si>
  <si>
    <t>421002199311230528</t>
  </si>
  <si>
    <t>现任专业职务资料填写不完整</t>
  </si>
  <si>
    <t>9486</t>
  </si>
  <si>
    <t>昌小艺</t>
  </si>
  <si>
    <t>421002199410011021</t>
  </si>
  <si>
    <t>9642</t>
  </si>
  <si>
    <t>王梦娇</t>
  </si>
  <si>
    <t>42100219950115452x</t>
  </si>
  <si>
    <t>教师资格证学段未注明、普通话未注明</t>
  </si>
  <si>
    <t>10266</t>
  </si>
  <si>
    <t>程偲偲</t>
  </si>
  <si>
    <t>429005199403250020</t>
  </si>
  <si>
    <t>12010</t>
  </si>
  <si>
    <t>哈哈哈</t>
  </si>
  <si>
    <t>420683197901160030</t>
  </si>
  <si>
    <t>不符合报考条件</t>
  </si>
  <si>
    <t>12138</t>
  </si>
  <si>
    <t>陆靖</t>
  </si>
  <si>
    <t>421003199309240029</t>
  </si>
  <si>
    <t>专业不符、教师资格证学段未注明</t>
  </si>
  <si>
    <t>14262</t>
  </si>
  <si>
    <t>张紫珺</t>
  </si>
  <si>
    <t>421002199509203824</t>
  </si>
  <si>
    <t>教师资格证学段未注明、普通话等级不明</t>
  </si>
  <si>
    <t>14290</t>
  </si>
  <si>
    <t>赵霞</t>
  </si>
  <si>
    <t>421002198905021462</t>
  </si>
  <si>
    <t>18933</t>
  </si>
  <si>
    <t>王珍</t>
  </si>
  <si>
    <t>411481198606143641</t>
  </si>
  <si>
    <t>19315</t>
  </si>
  <si>
    <t>胡神军</t>
  </si>
  <si>
    <t>421023199207104179</t>
  </si>
  <si>
    <t>专业不符、普通话等级不符、教师资格证学段不符</t>
  </si>
  <si>
    <t>20970</t>
  </si>
  <si>
    <t>严凤竹</t>
  </si>
  <si>
    <t>420684199310180107</t>
  </si>
  <si>
    <t>无普通话等级证</t>
  </si>
  <si>
    <t>王英</t>
  </si>
  <si>
    <t>42112419930213452X</t>
  </si>
  <si>
    <t>荆州市实验幼儿园</t>
  </si>
  <si>
    <t>无幼儿园教师资格证（只有高中音乐教师资格证）</t>
  </si>
  <si>
    <t>张亚迪</t>
  </si>
  <si>
    <t>无教师资格证</t>
  </si>
  <si>
    <t>薛铭</t>
  </si>
  <si>
    <t>无幼儿园教师资格证（只有合格证明）</t>
  </si>
  <si>
    <t>严阁</t>
  </si>
  <si>
    <t>学历与招聘条件不符</t>
  </si>
  <si>
    <t>刘美玲</t>
  </si>
  <si>
    <t>张薛</t>
  </si>
  <si>
    <t>方欣悦</t>
  </si>
  <si>
    <t>刘朦</t>
  </si>
  <si>
    <t>周美玲</t>
  </si>
  <si>
    <t>周颖</t>
  </si>
  <si>
    <t>刘怡君</t>
  </si>
  <si>
    <t>42100319860520102X</t>
  </si>
  <si>
    <t>刘庆</t>
  </si>
  <si>
    <t>荆州市经济责任和政府投资审计局</t>
  </si>
  <si>
    <t>科员</t>
  </si>
  <si>
    <t>所学专业要求不相符</t>
  </si>
  <si>
    <t>赖俊</t>
  </si>
  <si>
    <t>科员</t>
  </si>
  <si>
    <t>所学专业要求不相符</t>
  </si>
  <si>
    <t>朱四元</t>
  </si>
  <si>
    <t>罗号</t>
  </si>
  <si>
    <t>佘灿灿</t>
  </si>
  <si>
    <t>42108719921015278X</t>
  </si>
  <si>
    <t>高昌健</t>
  </si>
  <si>
    <t>12009</t>
  </si>
  <si>
    <t>吴雅玲</t>
  </si>
  <si>
    <t>421083198902113888</t>
  </si>
  <si>
    <t>湖北中医药高等专科学校</t>
  </si>
  <si>
    <t>专任教师</t>
  </si>
  <si>
    <t>无高校教学或临床护理工作经历</t>
  </si>
  <si>
    <t>19923</t>
  </si>
  <si>
    <t>陈文姣</t>
  </si>
  <si>
    <t>42032519890522004X</t>
  </si>
  <si>
    <t>学历、专业均不符合要求</t>
  </si>
  <si>
    <t>15786</t>
  </si>
  <si>
    <t>聂慧</t>
  </si>
  <si>
    <t>420606198906244024</t>
  </si>
  <si>
    <t>无高校教学工作经历</t>
  </si>
  <si>
    <t>19340</t>
  </si>
  <si>
    <t>杨奇</t>
  </si>
  <si>
    <t>420116199007074527</t>
  </si>
  <si>
    <t>专业不符合要求</t>
  </si>
  <si>
    <t>12705</t>
  </si>
  <si>
    <t>李炎</t>
  </si>
  <si>
    <t>420521199209035326</t>
  </si>
  <si>
    <t>实验指导教师</t>
  </si>
  <si>
    <t>16991</t>
  </si>
  <si>
    <t>淡然</t>
  </si>
  <si>
    <t>420583199507290025</t>
  </si>
  <si>
    <t>15240</t>
  </si>
  <si>
    <t>李妮智</t>
  </si>
  <si>
    <t>420984198805030022</t>
  </si>
  <si>
    <t>6726</t>
  </si>
  <si>
    <t>刘梦莹</t>
  </si>
  <si>
    <t>421002199009181825</t>
  </si>
  <si>
    <t>素质指导教师</t>
  </si>
  <si>
    <t>6938</t>
  </si>
  <si>
    <t>李倩</t>
  </si>
  <si>
    <t>421003198707150526</t>
  </si>
  <si>
    <t>7096</t>
  </si>
  <si>
    <t>陈月川</t>
  </si>
  <si>
    <t>420804198702060838</t>
  </si>
  <si>
    <t>9682</t>
  </si>
  <si>
    <t>刘欣怡</t>
  </si>
  <si>
    <t>420502199508241323</t>
  </si>
  <si>
    <t>10569</t>
  </si>
  <si>
    <t>姜不逊</t>
  </si>
  <si>
    <t>42100319921018002x</t>
  </si>
  <si>
    <t>10850</t>
  </si>
  <si>
    <t>张思农</t>
  </si>
  <si>
    <t>420281199208170075</t>
  </si>
  <si>
    <t>12800</t>
  </si>
  <si>
    <t>蒋亮彪</t>
  </si>
  <si>
    <t>421003198802192919</t>
  </si>
  <si>
    <t>13325</t>
  </si>
  <si>
    <t>王运佳</t>
  </si>
  <si>
    <t>422826199309045521</t>
  </si>
  <si>
    <t>13332</t>
  </si>
  <si>
    <t>陈紫燕</t>
  </si>
  <si>
    <t>421221199301180061</t>
  </si>
  <si>
    <t>14009</t>
  </si>
  <si>
    <t>郭明珠</t>
  </si>
  <si>
    <t>429005199402257300</t>
  </si>
  <si>
    <t>14425</t>
  </si>
  <si>
    <t>贾迪</t>
  </si>
  <si>
    <t>421003199203253278</t>
  </si>
  <si>
    <t>14937</t>
  </si>
  <si>
    <t>魏璇</t>
  </si>
  <si>
    <t>421003199406021549</t>
  </si>
  <si>
    <t>15043</t>
  </si>
  <si>
    <t>郭姝玥</t>
  </si>
  <si>
    <t>420582199304190028</t>
  </si>
  <si>
    <t>15225</t>
  </si>
  <si>
    <t>张成龙</t>
  </si>
  <si>
    <t>420114198809180535</t>
  </si>
  <si>
    <t>15292</t>
  </si>
  <si>
    <t>徐云攸</t>
  </si>
  <si>
    <t>420606199306062520</t>
  </si>
  <si>
    <t>15854</t>
  </si>
  <si>
    <t>艾轩</t>
  </si>
  <si>
    <t>420112199503203919</t>
  </si>
  <si>
    <t>16850</t>
  </si>
  <si>
    <t>张柳</t>
  </si>
  <si>
    <t>421087199505202748</t>
  </si>
  <si>
    <t>17224</t>
  </si>
  <si>
    <t>梁璐</t>
  </si>
  <si>
    <t>421002198802190546</t>
  </si>
  <si>
    <t>18402</t>
  </si>
  <si>
    <t>李政</t>
  </si>
  <si>
    <t>370830198702220836</t>
  </si>
  <si>
    <t>19944</t>
  </si>
  <si>
    <t>万蕾</t>
  </si>
  <si>
    <t>421003198908161547</t>
  </si>
  <si>
    <t>20663</t>
  </si>
  <si>
    <t>邹瑷冰</t>
  </si>
  <si>
    <t>422828198709126820</t>
  </si>
  <si>
    <t>21742</t>
  </si>
  <si>
    <t>刘佳卓</t>
  </si>
  <si>
    <t>421023199307088743</t>
  </si>
  <si>
    <t>21790</t>
  </si>
  <si>
    <t>文梦</t>
  </si>
  <si>
    <t>421002199108122441</t>
  </si>
  <si>
    <t>22357</t>
  </si>
  <si>
    <t>李浩</t>
  </si>
  <si>
    <t>412828198706245734</t>
  </si>
  <si>
    <t>16855</t>
  </si>
  <si>
    <t>汤亮</t>
  </si>
  <si>
    <t>429004198910130313</t>
  </si>
  <si>
    <t>图书管理员</t>
  </si>
  <si>
    <t>18997</t>
  </si>
  <si>
    <t>邹天</t>
  </si>
  <si>
    <t>421002198909211415</t>
  </si>
  <si>
    <t>17110</t>
  </si>
  <si>
    <t>张槿璇</t>
  </si>
  <si>
    <t>420281199003198867</t>
  </si>
  <si>
    <t>李青青</t>
  </si>
  <si>
    <t>42100219941015142X</t>
  </si>
  <si>
    <t>荆州教育学院</t>
  </si>
  <si>
    <t>923801</t>
  </si>
  <si>
    <t>音乐专业教师</t>
  </si>
  <si>
    <t>无一年以上高校工作经历</t>
  </si>
  <si>
    <t>唐贝</t>
  </si>
  <si>
    <t>421003199310270022</t>
  </si>
  <si>
    <t>李潇</t>
  </si>
  <si>
    <t>于功正</t>
  </si>
  <si>
    <t>420682199301270570</t>
  </si>
  <si>
    <t>语言专业教师</t>
  </si>
  <si>
    <t>李洁</t>
  </si>
  <si>
    <t>420881199003253320</t>
  </si>
  <si>
    <t>张怡怡</t>
  </si>
  <si>
    <t>420683199310287821</t>
  </si>
  <si>
    <t>许杨</t>
  </si>
  <si>
    <t>报考专业不符</t>
  </si>
  <si>
    <t>毛秀丽</t>
  </si>
  <si>
    <t>421126199112190021</t>
  </si>
  <si>
    <t>艺术专业教师</t>
  </si>
  <si>
    <t>郭柳</t>
  </si>
  <si>
    <t>421081198702203720</t>
  </si>
  <si>
    <t>柴立</t>
  </si>
  <si>
    <t>421002198806191829</t>
  </si>
  <si>
    <t>杜雅婷</t>
  </si>
  <si>
    <t>421002199207291427</t>
  </si>
  <si>
    <t>学前教育专业教师</t>
  </si>
  <si>
    <t>宗鑫</t>
  </si>
  <si>
    <t>421003199406191521</t>
  </si>
  <si>
    <t>923804</t>
  </si>
  <si>
    <t>袁雪飘</t>
  </si>
  <si>
    <t>420821199301180063</t>
  </si>
  <si>
    <t>王冠</t>
  </si>
  <si>
    <t>421124199302212014</t>
  </si>
  <si>
    <t>熊明月</t>
  </si>
  <si>
    <t>421003198408110540</t>
  </si>
  <si>
    <t>方炳燃</t>
  </si>
  <si>
    <t>445281199211302751</t>
  </si>
  <si>
    <t>经济类专业教师</t>
  </si>
  <si>
    <t>11310</t>
  </si>
  <si>
    <t>王凡成</t>
  </si>
  <si>
    <t>420684199110201014</t>
  </si>
  <si>
    <t>923805</t>
  </si>
  <si>
    <t>17503</t>
  </si>
  <si>
    <t>曾源</t>
  </si>
  <si>
    <t>42900419860922007X</t>
  </si>
  <si>
    <t>章南宁</t>
  </si>
  <si>
    <t>荆州市教育科学研究院</t>
  </si>
  <si>
    <t>高中语文教研员</t>
  </si>
  <si>
    <t>陈龙</t>
  </si>
  <si>
    <t>中小学基础教育理论教研员</t>
  </si>
  <si>
    <t>周建</t>
  </si>
  <si>
    <t>宋敏</t>
  </si>
  <si>
    <t>吴银寒</t>
  </si>
  <si>
    <t>省荆江分蓄洪区工程管理局斗湖堤所</t>
  </si>
  <si>
    <t>工程建设</t>
  </si>
  <si>
    <t>张亮</t>
  </si>
  <si>
    <t>谢昊祯</t>
  </si>
  <si>
    <t>何才伟</t>
  </si>
  <si>
    <t>张婷</t>
  </si>
  <si>
    <t>信息管理</t>
  </si>
  <si>
    <t>王超</t>
  </si>
  <si>
    <t>谢波</t>
  </si>
  <si>
    <t>郑朝文</t>
  </si>
  <si>
    <t>省荆江分蓄洪区工程管理局闸口所</t>
  </si>
  <si>
    <t>陆浪浪</t>
  </si>
  <si>
    <t>蔡强</t>
  </si>
  <si>
    <t>省荆江分蓄洪区工程管理局黄山所</t>
  </si>
  <si>
    <t>王雪平</t>
  </si>
  <si>
    <t>42280219931218744X</t>
  </si>
  <si>
    <t>王勇</t>
  </si>
  <si>
    <t>学历不符合</t>
  </si>
  <si>
    <t>陈旭</t>
  </si>
  <si>
    <t>财务管理</t>
  </si>
  <si>
    <t>袁开伟</t>
  </si>
  <si>
    <t>省荆江分蓄洪区工程管理局夹竹园所</t>
  </si>
  <si>
    <t>余晓婉</t>
  </si>
  <si>
    <t>余文佳</t>
  </si>
  <si>
    <t>袁振钧</t>
  </si>
  <si>
    <t>李紫微</t>
  </si>
  <si>
    <t>省荆江分蓄洪区工程管理局杨家厂所</t>
  </si>
  <si>
    <t>42102219921126542X</t>
  </si>
  <si>
    <t>刘云</t>
  </si>
  <si>
    <t>9390</t>
  </si>
  <si>
    <t>黄建建</t>
  </si>
  <si>
    <t>421003198310201559</t>
  </si>
  <si>
    <t>荆州理工职业学院</t>
  </si>
  <si>
    <t>计算机专业教师</t>
  </si>
  <si>
    <t>专业不相符</t>
  </si>
  <si>
    <t>13181</t>
  </si>
  <si>
    <t>王昊</t>
  </si>
  <si>
    <t>421083198810154930</t>
  </si>
  <si>
    <t>10371</t>
  </si>
  <si>
    <t>文晨林</t>
  </si>
  <si>
    <t>421002199301021810</t>
  </si>
  <si>
    <t>荆州理工职业学院</t>
  </si>
  <si>
    <t>应用化工专业教师</t>
  </si>
  <si>
    <t>专业不相符</t>
  </si>
  <si>
    <t>16399</t>
  </si>
  <si>
    <t>苏文</t>
  </si>
  <si>
    <t>421087198906265315</t>
  </si>
  <si>
    <t>电子商务专业教师</t>
  </si>
  <si>
    <t>黄为</t>
  </si>
  <si>
    <t>湖北省荆州中学</t>
  </si>
  <si>
    <t>高中英语教师</t>
  </si>
  <si>
    <t>专业不符</t>
  </si>
  <si>
    <t>刘芬</t>
  </si>
  <si>
    <t>未取得教师资格证,在认定中</t>
  </si>
  <si>
    <t>蔡成</t>
  </si>
  <si>
    <t>未取得教师资格证,还未认定</t>
  </si>
  <si>
    <t>张琳</t>
  </si>
  <si>
    <t>陈子岩</t>
  </si>
  <si>
    <t>高中物理教师</t>
  </si>
  <si>
    <t>侯汉强</t>
  </si>
  <si>
    <t>欧阳柳</t>
  </si>
  <si>
    <t>高中化学教师</t>
  </si>
  <si>
    <t>李凤</t>
  </si>
  <si>
    <t>竺莉</t>
  </si>
  <si>
    <t>未填报教师资格证信息</t>
  </si>
  <si>
    <t>郑雯珂</t>
  </si>
  <si>
    <t>张翠丽</t>
  </si>
  <si>
    <t>白洋</t>
  </si>
  <si>
    <t>421083198710130456</t>
  </si>
  <si>
    <t>高中政治教师</t>
  </si>
  <si>
    <t>张东</t>
  </si>
  <si>
    <t>422802199011125093</t>
  </si>
  <si>
    <t>姚文娟</t>
  </si>
  <si>
    <t>42080219900102158X</t>
  </si>
  <si>
    <t>周平</t>
  </si>
  <si>
    <t>421024198907163083</t>
  </si>
  <si>
    <t>王倩酝</t>
  </si>
  <si>
    <t>620302199306160820</t>
  </si>
  <si>
    <t>李吉君</t>
  </si>
  <si>
    <t>420381198907043922</t>
  </si>
  <si>
    <t>高中体育教师</t>
  </si>
  <si>
    <t>6844</t>
  </si>
  <si>
    <t>童志强</t>
  </si>
  <si>
    <t>420902198812256439</t>
  </si>
  <si>
    <t>湖北省沙市中学</t>
  </si>
  <si>
    <t>语文</t>
  </si>
  <si>
    <t>专业不符，工作年限不够</t>
  </si>
  <si>
    <t>13469</t>
  </si>
  <si>
    <t>胡芳</t>
  </si>
  <si>
    <t>42070319860619640X</t>
  </si>
  <si>
    <t>无普通话等级证</t>
  </si>
  <si>
    <t>17728</t>
  </si>
  <si>
    <t>江桥</t>
  </si>
  <si>
    <t>421281199301071128</t>
  </si>
  <si>
    <t>工作年限不够</t>
  </si>
  <si>
    <t>18828</t>
  </si>
  <si>
    <t>邓黎明</t>
  </si>
  <si>
    <t>42282319920801273X</t>
  </si>
  <si>
    <t>专业不符</t>
  </si>
  <si>
    <t>19614</t>
  </si>
  <si>
    <t>魏志明</t>
  </si>
  <si>
    <t>421083198207190056</t>
  </si>
  <si>
    <t>6966</t>
  </si>
  <si>
    <t>蒋俊</t>
  </si>
  <si>
    <t>421081199303136430</t>
  </si>
  <si>
    <t>体育</t>
  </si>
  <si>
    <t>无普通话等级证，无高中教师资格证</t>
  </si>
  <si>
    <t>10697</t>
  </si>
  <si>
    <t>张雨生</t>
  </si>
  <si>
    <t>421002199310253832</t>
  </si>
  <si>
    <t>无普通话等级证，专业不符</t>
  </si>
  <si>
    <t>10793</t>
  </si>
  <si>
    <t>王念</t>
  </si>
  <si>
    <t>421003199110051570</t>
  </si>
  <si>
    <t>12486</t>
  </si>
  <si>
    <t>杨长均</t>
  </si>
  <si>
    <t>422802198909191316</t>
  </si>
  <si>
    <t>18707</t>
  </si>
  <si>
    <t>付志琴</t>
  </si>
  <si>
    <t>421024199107191646</t>
  </si>
  <si>
    <t>19551</t>
  </si>
  <si>
    <t>杨明慧</t>
  </si>
  <si>
    <t>421081199401185623</t>
  </si>
  <si>
    <t>8057</t>
  </si>
  <si>
    <t>郭娟</t>
  </si>
  <si>
    <t>140421198403094023</t>
  </si>
  <si>
    <t>文科综合</t>
  </si>
  <si>
    <t>无普通话等级证，教师资格证信息不明</t>
  </si>
  <si>
    <t>8208</t>
  </si>
  <si>
    <t>王威</t>
  </si>
  <si>
    <t>421081198904182518</t>
  </si>
  <si>
    <t>8552</t>
  </si>
  <si>
    <t>卢俞</t>
  </si>
  <si>
    <t>421083198707132928</t>
  </si>
  <si>
    <t>11906</t>
  </si>
  <si>
    <t>王冲</t>
  </si>
  <si>
    <t>420684198807234524</t>
  </si>
  <si>
    <t>14616</t>
  </si>
  <si>
    <t>肖托</t>
  </si>
  <si>
    <t>421281198804010058</t>
  </si>
  <si>
    <t>14709</t>
  </si>
  <si>
    <t>竺宣</t>
  </si>
  <si>
    <t>421024198702030412</t>
  </si>
  <si>
    <t>15434</t>
  </si>
  <si>
    <t>唐梦华</t>
  </si>
  <si>
    <t>421003199108191531</t>
  </si>
  <si>
    <t>教师资格证不明，普通话等级证不明</t>
  </si>
  <si>
    <t>16726</t>
  </si>
  <si>
    <t>王西朋</t>
  </si>
  <si>
    <t>610427199002043634</t>
  </si>
  <si>
    <t>普通话等级证不明</t>
  </si>
  <si>
    <t>20004</t>
  </si>
  <si>
    <t>姚治民</t>
  </si>
  <si>
    <t>429005198802224298</t>
  </si>
  <si>
    <t>20050</t>
  </si>
  <si>
    <t>张岳为</t>
  </si>
  <si>
    <t>421022199107227546</t>
  </si>
  <si>
    <t>20357</t>
  </si>
  <si>
    <t>徐德涛</t>
  </si>
  <si>
    <t>420704198803294275</t>
  </si>
  <si>
    <t>20774</t>
  </si>
  <si>
    <t>张磊</t>
  </si>
  <si>
    <t>429005198808241793</t>
  </si>
  <si>
    <t>9852</t>
  </si>
  <si>
    <t>侯明辉</t>
  </si>
  <si>
    <t>422302198310160030</t>
  </si>
  <si>
    <t>理科综合</t>
  </si>
  <si>
    <t>11246</t>
  </si>
  <si>
    <t>包昌涛</t>
  </si>
  <si>
    <t>420322198608250956</t>
  </si>
  <si>
    <t>11257</t>
  </si>
  <si>
    <t>王小妮</t>
  </si>
  <si>
    <t>420684198206010023</t>
  </si>
  <si>
    <t>专业不明</t>
  </si>
  <si>
    <t>11709</t>
  </si>
  <si>
    <t>陈小丽</t>
  </si>
  <si>
    <t>429004198512172227</t>
  </si>
  <si>
    <t>12645</t>
  </si>
  <si>
    <t>陈明珠</t>
  </si>
  <si>
    <t>429004199103153185</t>
  </si>
  <si>
    <t>14566</t>
  </si>
  <si>
    <t>张荆金</t>
  </si>
  <si>
    <t>421003198912122014</t>
  </si>
  <si>
    <t>湖北省沙市中学</t>
  </si>
  <si>
    <t>15267</t>
  </si>
  <si>
    <t>龙丽华</t>
  </si>
  <si>
    <t>420325198509241527</t>
  </si>
  <si>
    <t>16547</t>
  </si>
  <si>
    <t>刘一令</t>
  </si>
  <si>
    <t>511011198801013626</t>
  </si>
  <si>
    <t>17057</t>
  </si>
  <si>
    <t>胡亚超</t>
  </si>
  <si>
    <t>421122199009081091</t>
  </si>
  <si>
    <t>19592</t>
  </si>
  <si>
    <t>刘思</t>
  </si>
  <si>
    <t>421081199007055409</t>
  </si>
  <si>
    <t>19875</t>
  </si>
  <si>
    <t>竺诗慧</t>
  </si>
  <si>
    <t>421081199109014288</t>
  </si>
  <si>
    <t>20068</t>
  </si>
  <si>
    <t>张艳婷</t>
  </si>
  <si>
    <t>500226198709066621</t>
  </si>
  <si>
    <t>20927</t>
  </si>
  <si>
    <t>徐节</t>
  </si>
  <si>
    <t>420682198609101066</t>
  </si>
  <si>
    <t>袁  珊</t>
  </si>
  <si>
    <t>荆州市沙市实验小学</t>
  </si>
  <si>
    <t>小学教师</t>
  </si>
  <si>
    <t>专业不符（旅游管理）</t>
  </si>
  <si>
    <t>许金凤</t>
  </si>
  <si>
    <t>42058119960516242X</t>
  </si>
  <si>
    <t>教学经历不符（2017.6毕业，实习）</t>
  </si>
  <si>
    <t>兰余丽</t>
  </si>
  <si>
    <t>教学经历不符（2017.7毕业，实习）</t>
  </si>
  <si>
    <t>沈  婷</t>
  </si>
  <si>
    <t>教学经历不符（2017.8毕业，实习）</t>
  </si>
  <si>
    <t>郭  弦</t>
  </si>
  <si>
    <t>专业不符（人力资源管理）</t>
  </si>
  <si>
    <t>琳  玲</t>
  </si>
  <si>
    <t>专业不符（大众传媒）</t>
  </si>
  <si>
    <t>李  珊</t>
  </si>
  <si>
    <t>42100319850506008X</t>
  </si>
  <si>
    <t>教学经历不符（无专业工作年限）</t>
  </si>
  <si>
    <t>彭  彬</t>
  </si>
  <si>
    <t>专业不符（通信工程）</t>
  </si>
  <si>
    <t>徐兰花</t>
  </si>
  <si>
    <t>赵桑枝</t>
  </si>
  <si>
    <t>教学经历不符（培训机构教师）</t>
  </si>
  <si>
    <t>周  婷</t>
  </si>
  <si>
    <t>专业不符（物业管理）</t>
  </si>
  <si>
    <t>徐  佼</t>
  </si>
  <si>
    <t>刘虹云</t>
  </si>
  <si>
    <t>专业不符（环境工程）</t>
  </si>
  <si>
    <t>张  婷</t>
  </si>
  <si>
    <t>42032319930628342X</t>
  </si>
  <si>
    <t>1.教学经历不符（培训机构老师）；2. 2017.2-2017.6学校教师，未满一年</t>
  </si>
  <si>
    <t>涂宇佳</t>
  </si>
  <si>
    <t>王江涛</t>
  </si>
  <si>
    <t>1.专业不符（行政管理）；2.教学经历不足（培训机构教师）</t>
  </si>
  <si>
    <t>陈小念</t>
  </si>
  <si>
    <t>42100319910302294X</t>
  </si>
  <si>
    <t>专业不符（音像技术）</t>
  </si>
  <si>
    <t>喻芷若</t>
  </si>
  <si>
    <t>1.专业不符（旅游管理和英语）；2.教学经历不足（2017.6毕业，2017.3至今实习老师）</t>
  </si>
  <si>
    <t>杨雅竹</t>
  </si>
  <si>
    <t>教学经历不符（培训机构老师）</t>
  </si>
  <si>
    <t>谭  妍</t>
  </si>
  <si>
    <t>42280219950120072X</t>
  </si>
  <si>
    <t>1.专业不符（学前教育音乐）；2.教学经历不符（2017年6月毕业，大学期间兼职代课）</t>
  </si>
  <si>
    <t>刘易思</t>
  </si>
  <si>
    <t>教学经历不符（2017.6毕业，大四在学校任教）</t>
  </si>
  <si>
    <t>姚冬云</t>
  </si>
  <si>
    <t>教师资格证已考过,但未认定</t>
  </si>
  <si>
    <t>420116199304081117</t>
  </si>
  <si>
    <t>421022199004072481</t>
  </si>
  <si>
    <t>421003198707243511</t>
  </si>
  <si>
    <t>430921199309010031</t>
  </si>
  <si>
    <t>421023199111170470</t>
  </si>
  <si>
    <t>22620</t>
  </si>
  <si>
    <t>420325199205200632</t>
  </si>
  <si>
    <t>13120</t>
  </si>
  <si>
    <t>923802</t>
  </si>
  <si>
    <t>18127</t>
  </si>
  <si>
    <t>21690</t>
  </si>
  <si>
    <t>9520</t>
  </si>
  <si>
    <t>421021198510081224</t>
  </si>
  <si>
    <t>9534</t>
  </si>
  <si>
    <t>923803</t>
  </si>
  <si>
    <t>12408</t>
  </si>
  <si>
    <t>14684</t>
  </si>
  <si>
    <t>7946</t>
  </si>
  <si>
    <t>923804</t>
  </si>
  <si>
    <t>7979</t>
  </si>
  <si>
    <t>11048</t>
  </si>
  <si>
    <t>18095</t>
  </si>
  <si>
    <t>923805</t>
  </si>
  <si>
    <t>421024199209092040</t>
  </si>
  <si>
    <t>420606198804232030</t>
  </si>
  <si>
    <t>421022198501153632</t>
  </si>
  <si>
    <t>420581198504220649</t>
  </si>
  <si>
    <t>421003199307050520</t>
  </si>
  <si>
    <t>42118119910715088X</t>
  </si>
  <si>
    <t>420682199112252541</t>
  </si>
  <si>
    <t>420502199002261342</t>
  </si>
  <si>
    <t>421024199205120825</t>
  </si>
  <si>
    <t>371502198705057818</t>
  </si>
  <si>
    <t>421123199208297245</t>
  </si>
  <si>
    <t>421181198911248103</t>
  </si>
  <si>
    <t>421002198410265027</t>
  </si>
  <si>
    <t>420684199304241022</t>
  </si>
  <si>
    <t>421122198704211682X</t>
  </si>
  <si>
    <t>421081199310033683</t>
  </si>
  <si>
    <t>422325199311061084</t>
  </si>
  <si>
    <t>422201199406157920</t>
  </si>
  <si>
    <t>421002199207260524</t>
  </si>
  <si>
    <t>421087198902170028</t>
  </si>
  <si>
    <t>429005199004223420</t>
  </si>
  <si>
    <t>420583198711241525</t>
  </si>
  <si>
    <t>421221199104125629</t>
  </si>
  <si>
    <t>420112199202130023</t>
  </si>
  <si>
    <t>422822198801280566</t>
  </si>
  <si>
    <t>420116199312312800</t>
  </si>
  <si>
    <t>421003199202284021</t>
  </si>
  <si>
    <t>420528198510202867</t>
  </si>
  <si>
    <t>421087199407186529</t>
  </si>
  <si>
    <t>421023199008016125</t>
  </si>
  <si>
    <t>421002199703011826</t>
  </si>
  <si>
    <t>422826199511202543</t>
  </si>
  <si>
    <t>夏辉</t>
  </si>
  <si>
    <t>429004199206021556</t>
  </si>
  <si>
    <t>荆州农业科学院</t>
  </si>
  <si>
    <t>农业科研</t>
  </si>
  <si>
    <t>专业方向不对口</t>
  </si>
  <si>
    <t>姚宇</t>
  </si>
  <si>
    <t>421123199307281653</t>
  </si>
  <si>
    <t>魏红敏</t>
  </si>
  <si>
    <t>421022198910040364</t>
  </si>
  <si>
    <t>范怀峰</t>
  </si>
  <si>
    <t>371522198508161654</t>
  </si>
  <si>
    <t>江莉佳</t>
  </si>
  <si>
    <t>421002198804022925</t>
  </si>
  <si>
    <t>罗银</t>
  </si>
  <si>
    <t>421302199001064655</t>
  </si>
  <si>
    <t>徐焱春</t>
  </si>
  <si>
    <t>420702198804067653</t>
  </si>
  <si>
    <t>王俊</t>
  </si>
  <si>
    <t>421023199210037560</t>
  </si>
  <si>
    <t>梁开</t>
  </si>
  <si>
    <t>422201199402086838</t>
  </si>
  <si>
    <t>杨克洪</t>
  </si>
  <si>
    <t>421087198806113736</t>
  </si>
  <si>
    <t>邹紫薇</t>
  </si>
  <si>
    <t>421124199210272060</t>
  </si>
  <si>
    <t>刘红</t>
  </si>
  <si>
    <t>420984198707143613</t>
  </si>
  <si>
    <t>张晓蔓</t>
  </si>
  <si>
    <t>42100219870317054X</t>
  </si>
  <si>
    <t>聂慧慧</t>
  </si>
  <si>
    <t>421022199007241885</t>
  </si>
  <si>
    <t>洪亮</t>
  </si>
  <si>
    <t>421126198501111716</t>
  </si>
  <si>
    <t>林杰</t>
  </si>
  <si>
    <t>210283199309126026</t>
  </si>
  <si>
    <t>田园</t>
  </si>
  <si>
    <t>421125198611110080</t>
  </si>
  <si>
    <t>荆州市长江河道管理局测量队（勘察设计院）</t>
  </si>
  <si>
    <t>文博</t>
  </si>
  <si>
    <t>序号</t>
  </si>
  <si>
    <t>雷永胜</t>
  </si>
  <si>
    <t>荆州住房公积金管理中心</t>
  </si>
  <si>
    <t>财务会计</t>
  </si>
  <si>
    <t>专业不符合要求</t>
  </si>
  <si>
    <t>谭双娥</t>
  </si>
  <si>
    <t>无会计证</t>
  </si>
  <si>
    <t>董雅隽</t>
  </si>
  <si>
    <t>谭玉娟</t>
  </si>
  <si>
    <t>李梦云</t>
  </si>
  <si>
    <t>办公室综合工作</t>
  </si>
  <si>
    <t>李娅</t>
  </si>
  <si>
    <t>方姗姗</t>
  </si>
  <si>
    <t>42088119880306622X</t>
  </si>
  <si>
    <t>刘燕然</t>
  </si>
  <si>
    <t>曹立波</t>
  </si>
  <si>
    <t>王晓东</t>
  </si>
  <si>
    <t xml:space="preserve">  荆州住房公积金管理中心</t>
  </si>
  <si>
    <t>2017年度市直事业单位公开招聘工作人员笔试初审不合格人员名单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</si>
</sst>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/>
    </xf>
    <xf numFmtId="0" fontId="40" fillId="0" borderId="10" xfId="40" applyNumberFormat="1" applyFont="1" applyBorder="1" applyAlignment="1" quotePrefix="1">
      <alignment horizontal="center" vertical="center" wrapText="1"/>
      <protection/>
    </xf>
    <xf numFmtId="0" fontId="40" fillId="0" borderId="10" xfId="40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40" fillId="0" borderId="10" xfId="41" applyFont="1" applyFill="1" applyBorder="1" applyAlignment="1">
      <alignment horizontal="center" vertical="center" wrapText="1"/>
      <protection/>
    </xf>
    <xf numFmtId="0" fontId="40" fillId="0" borderId="10" xfId="41" applyFont="1" applyBorder="1" applyAlignment="1">
      <alignment horizontal="center" vertical="center" wrapText="1"/>
      <protection/>
    </xf>
    <xf numFmtId="0" fontId="41" fillId="33" borderId="10" xfId="41" applyFont="1" applyFill="1" applyBorder="1" applyAlignment="1">
      <alignment horizontal="center" vertical="center" wrapText="1"/>
      <protection/>
    </xf>
    <xf numFmtId="0" fontId="40" fillId="33" borderId="10" xfId="41" applyFont="1" applyFill="1" applyBorder="1" applyAlignment="1">
      <alignment horizontal="center" vertical="center" wrapText="1"/>
      <protection/>
    </xf>
    <xf numFmtId="0" fontId="41" fillId="0" borderId="10" xfId="4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0" fillId="0" borderId="10" xfId="40" applyNumberFormat="1" applyFont="1" applyBorder="1" applyAlignment="1">
      <alignment horizontal="center" vertical="center" wrapText="1"/>
      <protection/>
    </xf>
    <xf numFmtId="0" fontId="40" fillId="32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40" applyNumberFormat="1" applyFont="1" applyBorder="1" applyAlignment="1" quotePrefix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40" fillId="32" borderId="12" xfId="0" applyFont="1" applyFill="1" applyBorder="1" applyAlignment="1">
      <alignment horizontal="center" vertical="center" wrapText="1"/>
    </xf>
    <xf numFmtId="0" fontId="40" fillId="0" borderId="12" xfId="41" applyFont="1" applyFill="1" applyBorder="1" applyAlignment="1">
      <alignment horizontal="center" vertical="center" wrapText="1"/>
      <protection/>
    </xf>
    <xf numFmtId="0" fontId="41" fillId="33" borderId="12" xfId="41" applyFont="1" applyFill="1" applyBorder="1" applyAlignment="1">
      <alignment horizontal="center" vertical="center" wrapText="1"/>
      <protection/>
    </xf>
    <xf numFmtId="0" fontId="40" fillId="33" borderId="12" xfId="41" applyFont="1" applyFill="1" applyBorder="1" applyAlignment="1">
      <alignment horizontal="center" vertical="center" wrapText="1"/>
      <protection/>
    </xf>
    <xf numFmtId="0" fontId="41" fillId="0" borderId="12" xfId="4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PageLayoutView="0" workbookViewId="0" topLeftCell="A1">
      <selection activeCell="D3" sqref="D3"/>
    </sheetView>
  </sheetViews>
  <sheetFormatPr defaultColWidth="8.75390625" defaultRowHeight="14.25"/>
  <cols>
    <col min="1" max="1" width="5.875" style="3" customWidth="1"/>
    <col min="2" max="2" width="9.75390625" style="3" customWidth="1"/>
    <col min="3" max="3" width="8.625" style="3" customWidth="1"/>
    <col min="4" max="4" width="19.875" style="3" customWidth="1"/>
    <col min="5" max="5" width="30.375" style="3" customWidth="1"/>
    <col min="6" max="6" width="11.625" style="3" customWidth="1"/>
    <col min="7" max="7" width="17.75390625" style="3" customWidth="1"/>
    <col min="8" max="8" width="39.75390625" style="3" customWidth="1"/>
    <col min="9" max="16384" width="8.75390625" style="3" customWidth="1"/>
  </cols>
  <sheetData>
    <row r="1" spans="1:8" ht="36" customHeight="1">
      <c r="A1" s="41" t="s">
        <v>1071</v>
      </c>
      <c r="B1" s="41"/>
      <c r="C1" s="41"/>
      <c r="D1" s="41"/>
      <c r="E1" s="41"/>
      <c r="F1" s="41"/>
      <c r="G1" s="41"/>
      <c r="H1" s="41"/>
    </row>
    <row r="2" spans="1:8" ht="27" customHeight="1">
      <c r="A2" s="24" t="s">
        <v>1053</v>
      </c>
      <c r="B2" s="25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2" t="s">
        <v>6</v>
      </c>
    </row>
    <row r="3" spans="1:8" ht="31.5" customHeight="1">
      <c r="A3" s="4">
        <v>1</v>
      </c>
      <c r="B3" s="25" t="str">
        <f>"6792"</f>
        <v>6792</v>
      </c>
      <c r="C3" s="1" t="s">
        <v>7</v>
      </c>
      <c r="D3" s="1" t="s">
        <v>8</v>
      </c>
      <c r="E3" s="1" t="s">
        <v>9</v>
      </c>
      <c r="F3" s="1" t="s">
        <v>65</v>
      </c>
      <c r="G3" s="1" t="s">
        <v>66</v>
      </c>
      <c r="H3" s="21" t="s">
        <v>68</v>
      </c>
    </row>
    <row r="4" spans="1:8" ht="31.5" customHeight="1">
      <c r="A4" s="4">
        <v>2</v>
      </c>
      <c r="B4" s="25" t="str">
        <f>"7044"</f>
        <v>7044</v>
      </c>
      <c r="C4" s="1" t="s">
        <v>10</v>
      </c>
      <c r="D4" s="1" t="str">
        <f>"421003198908240544"</f>
        <v>421003198908240544</v>
      </c>
      <c r="E4" s="1" t="s">
        <v>9</v>
      </c>
      <c r="F4" s="1" t="s">
        <v>65</v>
      </c>
      <c r="G4" s="1" t="s">
        <v>66</v>
      </c>
      <c r="H4" s="21" t="s">
        <v>69</v>
      </c>
    </row>
    <row r="5" spans="1:8" ht="31.5" customHeight="1">
      <c r="A5" s="24">
        <v>3</v>
      </c>
      <c r="B5" s="25" t="str">
        <f>"7243"</f>
        <v>7243</v>
      </c>
      <c r="C5" s="1" t="s">
        <v>11</v>
      </c>
      <c r="D5" s="1" t="str">
        <f>"411521199108262545"</f>
        <v>411521199108262545</v>
      </c>
      <c r="E5" s="1" t="s">
        <v>9</v>
      </c>
      <c r="F5" s="1" t="s">
        <v>65</v>
      </c>
      <c r="G5" s="1" t="s">
        <v>66</v>
      </c>
      <c r="H5" s="21" t="s">
        <v>69</v>
      </c>
    </row>
    <row r="6" spans="1:8" ht="31.5" customHeight="1">
      <c r="A6" s="24">
        <v>4</v>
      </c>
      <c r="B6" s="25" t="str">
        <f>"7552"</f>
        <v>7552</v>
      </c>
      <c r="C6" s="1" t="s">
        <v>12</v>
      </c>
      <c r="D6" s="1" t="str">
        <f>"420621199102216843"</f>
        <v>420621199102216843</v>
      </c>
      <c r="E6" s="1" t="s">
        <v>9</v>
      </c>
      <c r="F6" s="1" t="s">
        <v>65</v>
      </c>
      <c r="G6" s="1" t="s">
        <v>66</v>
      </c>
      <c r="H6" s="21" t="s">
        <v>70</v>
      </c>
    </row>
    <row r="7" spans="1:8" ht="31.5" customHeight="1">
      <c r="A7" s="24">
        <v>5</v>
      </c>
      <c r="B7" s="25" t="str">
        <f>"8171"</f>
        <v>8171</v>
      </c>
      <c r="C7" s="1" t="s">
        <v>13</v>
      </c>
      <c r="D7" s="1" t="str">
        <f>"420802199105177650"</f>
        <v>420802199105177650</v>
      </c>
      <c r="E7" s="1" t="s">
        <v>9</v>
      </c>
      <c r="F7" s="1" t="s">
        <v>65</v>
      </c>
      <c r="G7" s="1" t="s">
        <v>66</v>
      </c>
      <c r="H7" s="21" t="s">
        <v>69</v>
      </c>
    </row>
    <row r="8" spans="1:8" ht="31.5" customHeight="1">
      <c r="A8" s="24">
        <v>6</v>
      </c>
      <c r="B8" s="25" t="str">
        <f>"8748"</f>
        <v>8748</v>
      </c>
      <c r="C8" s="1" t="s">
        <v>14</v>
      </c>
      <c r="D8" s="1" t="str">
        <f>"371426199511224411"</f>
        <v>371426199511224411</v>
      </c>
      <c r="E8" s="1" t="s">
        <v>9</v>
      </c>
      <c r="F8" s="1" t="s">
        <v>65</v>
      </c>
      <c r="G8" s="1" t="s">
        <v>66</v>
      </c>
      <c r="H8" s="21" t="s">
        <v>70</v>
      </c>
    </row>
    <row r="9" spans="1:8" ht="31.5" customHeight="1">
      <c r="A9" s="24">
        <v>7</v>
      </c>
      <c r="B9" s="25" t="str">
        <f>"9290"</f>
        <v>9290</v>
      </c>
      <c r="C9" s="1" t="s">
        <v>15</v>
      </c>
      <c r="D9" s="1" t="str">
        <f>"421002198812220016"</f>
        <v>421002198812220016</v>
      </c>
      <c r="E9" s="1" t="s">
        <v>9</v>
      </c>
      <c r="F9" s="1" t="s">
        <v>65</v>
      </c>
      <c r="G9" s="1" t="s">
        <v>66</v>
      </c>
      <c r="H9" s="21" t="s">
        <v>69</v>
      </c>
    </row>
    <row r="10" spans="1:8" ht="31.5" customHeight="1">
      <c r="A10" s="24">
        <v>8</v>
      </c>
      <c r="B10" s="25" t="str">
        <f>"9789"</f>
        <v>9789</v>
      </c>
      <c r="C10" s="1" t="s">
        <v>16</v>
      </c>
      <c r="D10" s="1" t="str">
        <f>"421024199203060427"</f>
        <v>421024199203060427</v>
      </c>
      <c r="E10" s="1" t="s">
        <v>9</v>
      </c>
      <c r="F10" s="1" t="s">
        <v>65</v>
      </c>
      <c r="G10" s="1" t="s">
        <v>66</v>
      </c>
      <c r="H10" s="21" t="s">
        <v>70</v>
      </c>
    </row>
    <row r="11" spans="1:8" ht="31.5" customHeight="1">
      <c r="A11" s="24">
        <v>9</v>
      </c>
      <c r="B11" s="25" t="str">
        <f>"10243"</f>
        <v>10243</v>
      </c>
      <c r="C11" s="1" t="s">
        <v>17</v>
      </c>
      <c r="D11" s="1" t="str">
        <f>"421024199502010446"</f>
        <v>421024199502010446</v>
      </c>
      <c r="E11" s="1" t="s">
        <v>9</v>
      </c>
      <c r="F11" s="1" t="s">
        <v>65</v>
      </c>
      <c r="G11" s="1" t="s">
        <v>66</v>
      </c>
      <c r="H11" s="21" t="s">
        <v>69</v>
      </c>
    </row>
    <row r="12" spans="1:8" ht="31.5" customHeight="1">
      <c r="A12" s="24">
        <v>10</v>
      </c>
      <c r="B12" s="25" t="str">
        <f>"11631"</f>
        <v>11631</v>
      </c>
      <c r="C12" s="1" t="s">
        <v>18</v>
      </c>
      <c r="D12" s="1" t="str">
        <f>"420821199201144049"</f>
        <v>420821199201144049</v>
      </c>
      <c r="E12" s="1" t="s">
        <v>9</v>
      </c>
      <c r="F12" s="1" t="s">
        <v>65</v>
      </c>
      <c r="G12" s="1" t="s">
        <v>66</v>
      </c>
      <c r="H12" s="21" t="s">
        <v>71</v>
      </c>
    </row>
    <row r="13" spans="1:8" ht="31.5" customHeight="1">
      <c r="A13" s="24">
        <v>11</v>
      </c>
      <c r="B13" s="25" t="str">
        <f>"11750"</f>
        <v>11750</v>
      </c>
      <c r="C13" s="1" t="s">
        <v>19</v>
      </c>
      <c r="D13" s="1" t="str">
        <f>"421002198803260542"</f>
        <v>421002198803260542</v>
      </c>
      <c r="E13" s="1" t="s">
        <v>9</v>
      </c>
      <c r="F13" s="1" t="s">
        <v>65</v>
      </c>
      <c r="G13" s="1" t="s">
        <v>66</v>
      </c>
      <c r="H13" s="21" t="s">
        <v>69</v>
      </c>
    </row>
    <row r="14" spans="1:8" ht="31.5" customHeight="1">
      <c r="A14" s="24">
        <v>12</v>
      </c>
      <c r="B14" s="25" t="str">
        <f>"12415"</f>
        <v>12415</v>
      </c>
      <c r="C14" s="1" t="s">
        <v>20</v>
      </c>
      <c r="D14" s="1" t="str">
        <f>"421081198709140742"</f>
        <v>421081198709140742</v>
      </c>
      <c r="E14" s="1" t="s">
        <v>9</v>
      </c>
      <c r="F14" s="1" t="s">
        <v>65</v>
      </c>
      <c r="G14" s="1" t="s">
        <v>66</v>
      </c>
      <c r="H14" s="21" t="s">
        <v>69</v>
      </c>
    </row>
    <row r="15" spans="1:8" ht="31.5" customHeight="1">
      <c r="A15" s="24">
        <v>13</v>
      </c>
      <c r="B15" s="25" t="str">
        <f>"13038"</f>
        <v>13038</v>
      </c>
      <c r="C15" s="1" t="s">
        <v>21</v>
      </c>
      <c r="D15" s="1" t="str">
        <f>"421002199111241433"</f>
        <v>421002199111241433</v>
      </c>
      <c r="E15" s="1" t="s">
        <v>9</v>
      </c>
      <c r="F15" s="1" t="s">
        <v>65</v>
      </c>
      <c r="G15" s="1" t="s">
        <v>66</v>
      </c>
      <c r="H15" s="21" t="s">
        <v>69</v>
      </c>
    </row>
    <row r="16" spans="1:8" ht="31.5" customHeight="1">
      <c r="A16" s="24">
        <v>14</v>
      </c>
      <c r="B16" s="25" t="str">
        <f>"13066"</f>
        <v>13066</v>
      </c>
      <c r="C16" s="1" t="s">
        <v>22</v>
      </c>
      <c r="D16" s="1" t="str">
        <f>"422823199007223688"</f>
        <v>422823199007223688</v>
      </c>
      <c r="E16" s="1" t="s">
        <v>9</v>
      </c>
      <c r="F16" s="1" t="s">
        <v>65</v>
      </c>
      <c r="G16" s="1" t="s">
        <v>66</v>
      </c>
      <c r="H16" s="21" t="s">
        <v>69</v>
      </c>
    </row>
    <row r="17" spans="1:8" ht="31.5" customHeight="1">
      <c r="A17" s="24">
        <v>15</v>
      </c>
      <c r="B17" s="25" t="str">
        <f>"13784"</f>
        <v>13784</v>
      </c>
      <c r="C17" s="1" t="s">
        <v>23</v>
      </c>
      <c r="D17" s="1" t="str">
        <f>"421002199505175045"</f>
        <v>421002199505175045</v>
      </c>
      <c r="E17" s="1" t="s">
        <v>9</v>
      </c>
      <c r="F17" s="1" t="s">
        <v>65</v>
      </c>
      <c r="G17" s="1" t="s">
        <v>66</v>
      </c>
      <c r="H17" s="21" t="s">
        <v>70</v>
      </c>
    </row>
    <row r="18" spans="1:8" ht="31.5" customHeight="1">
      <c r="A18" s="24">
        <v>16</v>
      </c>
      <c r="B18" s="25" t="str">
        <f>"14444"</f>
        <v>14444</v>
      </c>
      <c r="C18" s="1" t="s">
        <v>24</v>
      </c>
      <c r="D18" s="1" t="str">
        <f>"421022198910022449"</f>
        <v>421022198910022449</v>
      </c>
      <c r="E18" s="1" t="s">
        <v>9</v>
      </c>
      <c r="F18" s="1" t="s">
        <v>65</v>
      </c>
      <c r="G18" s="1" t="s">
        <v>66</v>
      </c>
      <c r="H18" s="21" t="s">
        <v>69</v>
      </c>
    </row>
    <row r="19" spans="1:8" ht="31.5" customHeight="1">
      <c r="A19" s="24">
        <v>17</v>
      </c>
      <c r="B19" s="25" t="str">
        <f>"14665"</f>
        <v>14665</v>
      </c>
      <c r="C19" s="1" t="s">
        <v>25</v>
      </c>
      <c r="D19" s="1" t="str">
        <f>"432522199508235766"</f>
        <v>432522199508235766</v>
      </c>
      <c r="E19" s="1" t="s">
        <v>9</v>
      </c>
      <c r="F19" s="1" t="s">
        <v>65</v>
      </c>
      <c r="G19" s="1" t="s">
        <v>66</v>
      </c>
      <c r="H19" s="21" t="s">
        <v>70</v>
      </c>
    </row>
    <row r="20" spans="1:8" ht="31.5" customHeight="1">
      <c r="A20" s="24">
        <v>18</v>
      </c>
      <c r="B20" s="25" t="str">
        <f>"15883"</f>
        <v>15883</v>
      </c>
      <c r="C20" s="1" t="s">
        <v>26</v>
      </c>
      <c r="D20" s="1" t="str">
        <f>"421023199009223425"</f>
        <v>421023199009223425</v>
      </c>
      <c r="E20" s="1" t="s">
        <v>9</v>
      </c>
      <c r="F20" s="1" t="s">
        <v>65</v>
      </c>
      <c r="G20" s="1" t="s">
        <v>66</v>
      </c>
      <c r="H20" s="21" t="s">
        <v>69</v>
      </c>
    </row>
    <row r="21" spans="1:8" ht="31.5" customHeight="1">
      <c r="A21" s="24">
        <v>19</v>
      </c>
      <c r="B21" s="25" t="str">
        <f>"16219"</f>
        <v>16219</v>
      </c>
      <c r="C21" s="1" t="s">
        <v>27</v>
      </c>
      <c r="D21" s="1" t="str">
        <f>"370786199006286912"</f>
        <v>370786199006286912</v>
      </c>
      <c r="E21" s="1" t="s">
        <v>9</v>
      </c>
      <c r="F21" s="1" t="s">
        <v>65</v>
      </c>
      <c r="G21" s="1" t="s">
        <v>66</v>
      </c>
      <c r="H21" s="21" t="s">
        <v>70</v>
      </c>
    </row>
    <row r="22" spans="1:8" ht="31.5" customHeight="1">
      <c r="A22" s="24">
        <v>20</v>
      </c>
      <c r="B22" s="25" t="str">
        <f>"16930"</f>
        <v>16930</v>
      </c>
      <c r="C22" s="1" t="s">
        <v>28</v>
      </c>
      <c r="D22" s="1" t="str">
        <f>"341126198910064842"</f>
        <v>341126198910064842</v>
      </c>
      <c r="E22" s="1" t="s">
        <v>9</v>
      </c>
      <c r="F22" s="1" t="s">
        <v>65</v>
      </c>
      <c r="G22" s="1" t="s">
        <v>66</v>
      </c>
      <c r="H22" s="21" t="s">
        <v>69</v>
      </c>
    </row>
    <row r="23" spans="1:8" ht="31.5" customHeight="1">
      <c r="A23" s="24">
        <v>21</v>
      </c>
      <c r="B23" s="25" t="str">
        <f>"16978"</f>
        <v>16978</v>
      </c>
      <c r="C23" s="1" t="s">
        <v>29</v>
      </c>
      <c r="D23" s="1" t="str">
        <f>"142202199106270621"</f>
        <v>142202199106270621</v>
      </c>
      <c r="E23" s="1" t="s">
        <v>9</v>
      </c>
      <c r="F23" s="1" t="s">
        <v>65</v>
      </c>
      <c r="G23" s="1" t="s">
        <v>66</v>
      </c>
      <c r="H23" s="21" t="s">
        <v>69</v>
      </c>
    </row>
    <row r="24" spans="1:8" ht="31.5" customHeight="1">
      <c r="A24" s="24">
        <v>22</v>
      </c>
      <c r="B24" s="25" t="str">
        <f>"18098"</f>
        <v>18098</v>
      </c>
      <c r="C24" s="1" t="s">
        <v>30</v>
      </c>
      <c r="D24" s="1" t="str">
        <f>"411328199007226178"</f>
        <v>411328199007226178</v>
      </c>
      <c r="E24" s="1" t="s">
        <v>9</v>
      </c>
      <c r="F24" s="1" t="s">
        <v>65</v>
      </c>
      <c r="G24" s="1" t="s">
        <v>66</v>
      </c>
      <c r="H24" s="21" t="s">
        <v>69</v>
      </c>
    </row>
    <row r="25" spans="1:8" ht="31.5" customHeight="1">
      <c r="A25" s="24">
        <v>23</v>
      </c>
      <c r="B25" s="25" t="str">
        <f>"18317"</f>
        <v>18317</v>
      </c>
      <c r="C25" s="1" t="s">
        <v>31</v>
      </c>
      <c r="D25" s="1" t="s">
        <v>32</v>
      </c>
      <c r="E25" s="1" t="s">
        <v>9</v>
      </c>
      <c r="F25" s="1" t="s">
        <v>65</v>
      </c>
      <c r="G25" s="1" t="s">
        <v>66</v>
      </c>
      <c r="H25" s="21" t="s">
        <v>69</v>
      </c>
    </row>
    <row r="26" spans="1:8" ht="31.5" customHeight="1">
      <c r="A26" s="24">
        <v>24</v>
      </c>
      <c r="B26" s="25" t="str">
        <f>"18463"</f>
        <v>18463</v>
      </c>
      <c r="C26" s="1" t="s">
        <v>33</v>
      </c>
      <c r="D26" s="1" t="str">
        <f>"429005199110300063"</f>
        <v>429005199110300063</v>
      </c>
      <c r="E26" s="1" t="s">
        <v>9</v>
      </c>
      <c r="F26" s="1" t="s">
        <v>65</v>
      </c>
      <c r="G26" s="1" t="s">
        <v>66</v>
      </c>
      <c r="H26" s="21" t="s">
        <v>72</v>
      </c>
    </row>
    <row r="27" spans="1:8" ht="31.5" customHeight="1">
      <c r="A27" s="24">
        <v>25</v>
      </c>
      <c r="B27" s="25" t="str">
        <f>"18848"</f>
        <v>18848</v>
      </c>
      <c r="C27" s="1" t="s">
        <v>34</v>
      </c>
      <c r="D27" s="1" t="str">
        <f>"421003199210030021"</f>
        <v>421003199210030021</v>
      </c>
      <c r="E27" s="1" t="s">
        <v>9</v>
      </c>
      <c r="F27" s="1" t="s">
        <v>65</v>
      </c>
      <c r="G27" s="1" t="s">
        <v>66</v>
      </c>
      <c r="H27" s="21" t="s">
        <v>70</v>
      </c>
    </row>
    <row r="28" spans="1:8" ht="31.5" customHeight="1">
      <c r="A28" s="24">
        <v>26</v>
      </c>
      <c r="B28" s="25" t="str">
        <f>"18931"</f>
        <v>18931</v>
      </c>
      <c r="C28" s="1" t="s">
        <v>35</v>
      </c>
      <c r="D28" s="1" t="str">
        <f>"410503198912092526"</f>
        <v>410503198912092526</v>
      </c>
      <c r="E28" s="1" t="s">
        <v>9</v>
      </c>
      <c r="F28" s="1" t="s">
        <v>65</v>
      </c>
      <c r="G28" s="1" t="s">
        <v>66</v>
      </c>
      <c r="H28" s="21" t="s">
        <v>69</v>
      </c>
    </row>
    <row r="29" spans="1:8" ht="31.5" customHeight="1">
      <c r="A29" s="24">
        <v>27</v>
      </c>
      <c r="B29" s="25" t="str">
        <f>"19381"</f>
        <v>19381</v>
      </c>
      <c r="C29" s="1" t="s">
        <v>36</v>
      </c>
      <c r="D29" s="1" t="str">
        <f>"422823199310232560"</f>
        <v>422823199310232560</v>
      </c>
      <c r="E29" s="1" t="s">
        <v>9</v>
      </c>
      <c r="F29" s="1" t="s">
        <v>65</v>
      </c>
      <c r="G29" s="1" t="s">
        <v>66</v>
      </c>
      <c r="H29" s="21" t="s">
        <v>70</v>
      </c>
    </row>
    <row r="30" spans="1:8" ht="31.5" customHeight="1">
      <c r="A30" s="24">
        <v>28</v>
      </c>
      <c r="B30" s="25" t="str">
        <f>"19705"</f>
        <v>19705</v>
      </c>
      <c r="C30" s="1" t="s">
        <v>37</v>
      </c>
      <c r="D30" s="1" t="str">
        <f>"130622198808107043"</f>
        <v>130622198808107043</v>
      </c>
      <c r="E30" s="1" t="s">
        <v>9</v>
      </c>
      <c r="F30" s="1" t="s">
        <v>65</v>
      </c>
      <c r="G30" s="1" t="s">
        <v>66</v>
      </c>
      <c r="H30" s="21" t="s">
        <v>69</v>
      </c>
    </row>
    <row r="31" spans="1:8" ht="31.5" customHeight="1">
      <c r="A31" s="24">
        <v>29</v>
      </c>
      <c r="B31" s="25" t="str">
        <f>"20171"</f>
        <v>20171</v>
      </c>
      <c r="C31" s="1" t="s">
        <v>38</v>
      </c>
      <c r="D31" s="1" t="str">
        <f>"430521199605270266"</f>
        <v>430521199605270266</v>
      </c>
      <c r="E31" s="1" t="s">
        <v>9</v>
      </c>
      <c r="F31" s="1" t="s">
        <v>65</v>
      </c>
      <c r="G31" s="1" t="s">
        <v>66</v>
      </c>
      <c r="H31" s="21" t="s">
        <v>73</v>
      </c>
    </row>
    <row r="32" spans="1:8" ht="31.5" customHeight="1">
      <c r="A32" s="24">
        <v>30</v>
      </c>
      <c r="B32" s="25" t="str">
        <f>"20220"</f>
        <v>20220</v>
      </c>
      <c r="C32" s="1" t="s">
        <v>39</v>
      </c>
      <c r="D32" s="1" t="str">
        <f>"421023199311074125"</f>
        <v>421023199311074125</v>
      </c>
      <c r="E32" s="1" t="s">
        <v>9</v>
      </c>
      <c r="F32" s="1" t="s">
        <v>65</v>
      </c>
      <c r="G32" s="1" t="s">
        <v>66</v>
      </c>
      <c r="H32" s="21" t="s">
        <v>69</v>
      </c>
    </row>
    <row r="33" spans="1:8" ht="31.5" customHeight="1">
      <c r="A33" s="24">
        <v>31</v>
      </c>
      <c r="B33" s="25" t="str">
        <f>"20432"</f>
        <v>20432</v>
      </c>
      <c r="C33" s="1" t="s">
        <v>40</v>
      </c>
      <c r="D33" s="1" t="s">
        <v>41</v>
      </c>
      <c r="E33" s="1" t="s">
        <v>9</v>
      </c>
      <c r="F33" s="1" t="s">
        <v>65</v>
      </c>
      <c r="G33" s="1" t="s">
        <v>66</v>
      </c>
      <c r="H33" s="21" t="s">
        <v>70</v>
      </c>
    </row>
    <row r="34" spans="1:8" ht="31.5" customHeight="1">
      <c r="A34" s="24">
        <v>32</v>
      </c>
      <c r="B34" s="25" t="str">
        <f>"20850"</f>
        <v>20850</v>
      </c>
      <c r="C34" s="1" t="s">
        <v>42</v>
      </c>
      <c r="D34" s="1" t="str">
        <f>"429004199501192606"</f>
        <v>429004199501192606</v>
      </c>
      <c r="E34" s="1" t="s">
        <v>9</v>
      </c>
      <c r="F34" s="1" t="s">
        <v>65</v>
      </c>
      <c r="G34" s="1" t="s">
        <v>66</v>
      </c>
      <c r="H34" s="21" t="s">
        <v>70</v>
      </c>
    </row>
    <row r="35" spans="1:8" ht="31.5" customHeight="1">
      <c r="A35" s="24">
        <v>33</v>
      </c>
      <c r="B35" s="25" t="str">
        <f>"22173"</f>
        <v>22173</v>
      </c>
      <c r="C35" s="1" t="s">
        <v>43</v>
      </c>
      <c r="D35" s="1" t="str">
        <f>"421087199111223749"</f>
        <v>421087199111223749</v>
      </c>
      <c r="E35" s="1" t="s">
        <v>9</v>
      </c>
      <c r="F35" s="1" t="s">
        <v>65</v>
      </c>
      <c r="G35" s="1" t="s">
        <v>66</v>
      </c>
      <c r="H35" s="21" t="s">
        <v>69</v>
      </c>
    </row>
    <row r="36" spans="1:8" ht="31.5" customHeight="1">
      <c r="A36" s="24">
        <v>34</v>
      </c>
      <c r="B36" s="25" t="str">
        <f>"22333"</f>
        <v>22333</v>
      </c>
      <c r="C36" s="1" t="s">
        <v>44</v>
      </c>
      <c r="D36" s="1" t="str">
        <f>"421003198911110580"</f>
        <v>421003198911110580</v>
      </c>
      <c r="E36" s="1" t="s">
        <v>9</v>
      </c>
      <c r="F36" s="1" t="s">
        <v>65</v>
      </c>
      <c r="G36" s="1" t="s">
        <v>66</v>
      </c>
      <c r="H36" s="21" t="s">
        <v>70</v>
      </c>
    </row>
    <row r="37" spans="1:8" ht="31.5" customHeight="1">
      <c r="A37" s="24">
        <v>35</v>
      </c>
      <c r="B37" s="25" t="str">
        <f>"7824"</f>
        <v>7824</v>
      </c>
      <c r="C37" s="1" t="s">
        <v>45</v>
      </c>
      <c r="D37" s="1" t="str">
        <f>"341621199110105538"</f>
        <v>341621199110105538</v>
      </c>
      <c r="E37" s="1" t="s">
        <v>9</v>
      </c>
      <c r="F37" s="1" t="s">
        <v>67</v>
      </c>
      <c r="G37" s="1" t="s">
        <v>66</v>
      </c>
      <c r="H37" s="21" t="s">
        <v>69</v>
      </c>
    </row>
    <row r="38" spans="1:8" ht="31.5" customHeight="1">
      <c r="A38" s="24">
        <v>36</v>
      </c>
      <c r="B38" s="25" t="str">
        <f>"8110"</f>
        <v>8110</v>
      </c>
      <c r="C38" s="1" t="s">
        <v>46</v>
      </c>
      <c r="D38" s="1" t="str">
        <f>"420502199206278016"</f>
        <v>420502199206278016</v>
      </c>
      <c r="E38" s="1" t="s">
        <v>9</v>
      </c>
      <c r="F38" s="1" t="s">
        <v>67</v>
      </c>
      <c r="G38" s="1" t="s">
        <v>66</v>
      </c>
      <c r="H38" s="21" t="s">
        <v>70</v>
      </c>
    </row>
    <row r="39" spans="1:8" ht="31.5" customHeight="1">
      <c r="A39" s="24">
        <v>37</v>
      </c>
      <c r="B39" s="25" t="str">
        <f>"9297"</f>
        <v>9297</v>
      </c>
      <c r="C39" s="1" t="s">
        <v>47</v>
      </c>
      <c r="D39" s="1" t="str">
        <f>"421002199004014518"</f>
        <v>421002199004014518</v>
      </c>
      <c r="E39" s="1" t="s">
        <v>9</v>
      </c>
      <c r="F39" s="1" t="s">
        <v>67</v>
      </c>
      <c r="G39" s="1" t="s">
        <v>66</v>
      </c>
      <c r="H39" s="21" t="s">
        <v>69</v>
      </c>
    </row>
    <row r="40" spans="1:8" ht="31.5" customHeight="1">
      <c r="A40" s="24">
        <v>38</v>
      </c>
      <c r="B40" s="25" t="str">
        <f>"9634"</f>
        <v>9634</v>
      </c>
      <c r="C40" s="1" t="s">
        <v>48</v>
      </c>
      <c r="D40" s="1" t="s">
        <v>49</v>
      </c>
      <c r="E40" s="1" t="s">
        <v>9</v>
      </c>
      <c r="F40" s="1" t="s">
        <v>67</v>
      </c>
      <c r="G40" s="1" t="s">
        <v>66</v>
      </c>
      <c r="H40" s="21" t="s">
        <v>69</v>
      </c>
    </row>
    <row r="41" spans="1:8" ht="31.5" customHeight="1">
      <c r="A41" s="24">
        <v>39</v>
      </c>
      <c r="B41" s="25" t="str">
        <f>"9667"</f>
        <v>9667</v>
      </c>
      <c r="C41" s="1" t="s">
        <v>50</v>
      </c>
      <c r="D41" s="1" t="str">
        <f>"421081199305300628"</f>
        <v>421081199305300628</v>
      </c>
      <c r="E41" s="1" t="s">
        <v>9</v>
      </c>
      <c r="F41" s="1" t="s">
        <v>67</v>
      </c>
      <c r="G41" s="1" t="s">
        <v>66</v>
      </c>
      <c r="H41" s="21" t="s">
        <v>69</v>
      </c>
    </row>
    <row r="42" spans="1:8" ht="31.5" customHeight="1">
      <c r="A42" s="24">
        <v>40</v>
      </c>
      <c r="B42" s="25" t="str">
        <f>"9727"</f>
        <v>9727</v>
      </c>
      <c r="C42" s="1" t="s">
        <v>51</v>
      </c>
      <c r="D42" s="1" t="str">
        <f>"420528199004042527"</f>
        <v>420528199004042527</v>
      </c>
      <c r="E42" s="1" t="s">
        <v>9</v>
      </c>
      <c r="F42" s="1" t="s">
        <v>67</v>
      </c>
      <c r="G42" s="1" t="s">
        <v>66</v>
      </c>
      <c r="H42" s="21" t="s">
        <v>70</v>
      </c>
    </row>
    <row r="43" spans="1:8" ht="31.5" customHeight="1">
      <c r="A43" s="24">
        <v>41</v>
      </c>
      <c r="B43" s="25" t="str">
        <f>"10552"</f>
        <v>10552</v>
      </c>
      <c r="C43" s="1" t="s">
        <v>52</v>
      </c>
      <c r="D43" s="1" t="str">
        <f>"420606199409132026"</f>
        <v>420606199409132026</v>
      </c>
      <c r="E43" s="1" t="s">
        <v>9</v>
      </c>
      <c r="F43" s="1" t="s">
        <v>67</v>
      </c>
      <c r="G43" s="1" t="s">
        <v>66</v>
      </c>
      <c r="H43" s="21" t="s">
        <v>69</v>
      </c>
    </row>
    <row r="44" spans="1:8" ht="31.5" customHeight="1">
      <c r="A44" s="24">
        <v>42</v>
      </c>
      <c r="B44" s="25" t="str">
        <f>"10962"</f>
        <v>10962</v>
      </c>
      <c r="C44" s="1" t="s">
        <v>53</v>
      </c>
      <c r="D44" s="1" t="s">
        <v>54</v>
      </c>
      <c r="E44" s="1" t="s">
        <v>9</v>
      </c>
      <c r="F44" s="1" t="s">
        <v>67</v>
      </c>
      <c r="G44" s="1" t="s">
        <v>66</v>
      </c>
      <c r="H44" s="21" t="s">
        <v>70</v>
      </c>
    </row>
    <row r="45" spans="1:8" ht="31.5" customHeight="1">
      <c r="A45" s="24">
        <v>43</v>
      </c>
      <c r="B45" s="25" t="str">
        <f>"12596"</f>
        <v>12596</v>
      </c>
      <c r="C45" s="1" t="s">
        <v>55</v>
      </c>
      <c r="D45" s="1" t="s">
        <v>56</v>
      </c>
      <c r="E45" s="1" t="s">
        <v>9</v>
      </c>
      <c r="F45" s="1" t="s">
        <v>67</v>
      </c>
      <c r="G45" s="1" t="s">
        <v>66</v>
      </c>
      <c r="H45" s="21" t="s">
        <v>70</v>
      </c>
    </row>
    <row r="46" spans="1:8" ht="31.5" customHeight="1">
      <c r="A46" s="24">
        <v>44</v>
      </c>
      <c r="B46" s="25" t="str">
        <f>"13268"</f>
        <v>13268</v>
      </c>
      <c r="C46" s="1" t="s">
        <v>57</v>
      </c>
      <c r="D46" s="1" t="str">
        <f>"420881199110184033"</f>
        <v>420881199110184033</v>
      </c>
      <c r="E46" s="1" t="s">
        <v>9</v>
      </c>
      <c r="F46" s="1" t="s">
        <v>67</v>
      </c>
      <c r="G46" s="1" t="s">
        <v>66</v>
      </c>
      <c r="H46" s="21" t="s">
        <v>69</v>
      </c>
    </row>
    <row r="47" spans="1:8" ht="31.5" customHeight="1">
      <c r="A47" s="24">
        <v>45</v>
      </c>
      <c r="B47" s="25" t="str">
        <f>"13591"</f>
        <v>13591</v>
      </c>
      <c r="C47" s="1" t="s">
        <v>58</v>
      </c>
      <c r="D47" s="1" t="str">
        <f>"429006199206275188"</f>
        <v>429006199206275188</v>
      </c>
      <c r="E47" s="1" t="s">
        <v>9</v>
      </c>
      <c r="F47" s="1" t="s">
        <v>67</v>
      </c>
      <c r="G47" s="1" t="s">
        <v>66</v>
      </c>
      <c r="H47" s="21" t="s">
        <v>69</v>
      </c>
    </row>
    <row r="48" spans="1:8" ht="31.5" customHeight="1">
      <c r="A48" s="24">
        <v>46</v>
      </c>
      <c r="B48" s="25" t="str">
        <f>"16715"</f>
        <v>16715</v>
      </c>
      <c r="C48" s="1" t="s">
        <v>59</v>
      </c>
      <c r="D48" s="1" t="s">
        <v>60</v>
      </c>
      <c r="E48" s="1" t="s">
        <v>9</v>
      </c>
      <c r="F48" s="1" t="s">
        <v>67</v>
      </c>
      <c r="G48" s="1" t="s">
        <v>66</v>
      </c>
      <c r="H48" s="21" t="s">
        <v>70</v>
      </c>
    </row>
    <row r="49" spans="1:8" ht="31.5" customHeight="1">
      <c r="A49" s="24">
        <v>47</v>
      </c>
      <c r="B49" s="25" t="str">
        <f>"18555"</f>
        <v>18555</v>
      </c>
      <c r="C49" s="1" t="s">
        <v>61</v>
      </c>
      <c r="D49" s="1" t="s">
        <v>62</v>
      </c>
      <c r="E49" s="1" t="s">
        <v>9</v>
      </c>
      <c r="F49" s="1" t="s">
        <v>67</v>
      </c>
      <c r="G49" s="1" t="s">
        <v>66</v>
      </c>
      <c r="H49" s="21" t="s">
        <v>70</v>
      </c>
    </row>
    <row r="50" spans="1:8" ht="31.5" customHeight="1">
      <c r="A50" s="24">
        <v>48</v>
      </c>
      <c r="B50" s="25" t="str">
        <f>"19063"</f>
        <v>19063</v>
      </c>
      <c r="C50" s="1" t="s">
        <v>63</v>
      </c>
      <c r="D50" s="1" t="str">
        <f>"421122199210153536"</f>
        <v>421122199210153536</v>
      </c>
      <c r="E50" s="1" t="s">
        <v>9</v>
      </c>
      <c r="F50" s="1" t="s">
        <v>67</v>
      </c>
      <c r="G50" s="1" t="s">
        <v>66</v>
      </c>
      <c r="H50" s="21" t="s">
        <v>70</v>
      </c>
    </row>
    <row r="51" spans="1:8" ht="31.5" customHeight="1">
      <c r="A51" s="24">
        <v>49</v>
      </c>
      <c r="B51" s="25" t="str">
        <f>"22583"</f>
        <v>22583</v>
      </c>
      <c r="C51" s="1" t="s">
        <v>64</v>
      </c>
      <c r="D51" s="1" t="str">
        <f>"142227198804155738"</f>
        <v>142227198804155738</v>
      </c>
      <c r="E51" s="1" t="s">
        <v>9</v>
      </c>
      <c r="F51" s="1" t="s">
        <v>67</v>
      </c>
      <c r="G51" s="1" t="s">
        <v>66</v>
      </c>
      <c r="H51" s="21" t="s">
        <v>69</v>
      </c>
    </row>
    <row r="52" spans="1:8" ht="31.5" customHeight="1">
      <c r="A52" s="24">
        <v>50</v>
      </c>
      <c r="B52" s="15" t="s">
        <v>74</v>
      </c>
      <c r="C52" s="4" t="s">
        <v>75</v>
      </c>
      <c r="D52" s="4" t="s">
        <v>76</v>
      </c>
      <c r="E52" s="4" t="s">
        <v>77</v>
      </c>
      <c r="F52" s="4">
        <v>910201</v>
      </c>
      <c r="G52" s="4" t="s">
        <v>78</v>
      </c>
      <c r="H52" s="4" t="s">
        <v>79</v>
      </c>
    </row>
    <row r="53" spans="1:8" ht="31.5" customHeight="1">
      <c r="A53" s="24">
        <v>51</v>
      </c>
      <c r="B53" s="15" t="s">
        <v>80</v>
      </c>
      <c r="C53" s="4" t="s">
        <v>81</v>
      </c>
      <c r="D53" s="4" t="s">
        <v>82</v>
      </c>
      <c r="E53" s="4" t="s">
        <v>77</v>
      </c>
      <c r="F53" s="4">
        <v>910202</v>
      </c>
      <c r="G53" s="4" t="s">
        <v>83</v>
      </c>
      <c r="H53" s="4" t="s">
        <v>79</v>
      </c>
    </row>
    <row r="54" spans="1:8" ht="31.5" customHeight="1">
      <c r="A54" s="24">
        <v>52</v>
      </c>
      <c r="B54" s="15" t="s">
        <v>84</v>
      </c>
      <c r="C54" s="4" t="s">
        <v>85</v>
      </c>
      <c r="D54" s="4" t="s">
        <v>86</v>
      </c>
      <c r="E54" s="4" t="s">
        <v>77</v>
      </c>
      <c r="F54" s="4">
        <v>910202</v>
      </c>
      <c r="G54" s="4" t="s">
        <v>83</v>
      </c>
      <c r="H54" s="4" t="s">
        <v>79</v>
      </c>
    </row>
    <row r="55" spans="1:8" ht="31.5" customHeight="1">
      <c r="A55" s="24">
        <v>53</v>
      </c>
      <c r="B55" s="26" t="s">
        <v>87</v>
      </c>
      <c r="C55" s="13" t="s">
        <v>88</v>
      </c>
      <c r="D55" s="13" t="s">
        <v>89</v>
      </c>
      <c r="E55" s="4" t="s">
        <v>77</v>
      </c>
      <c r="F55" s="4">
        <v>910202</v>
      </c>
      <c r="G55" s="4" t="s">
        <v>83</v>
      </c>
      <c r="H55" s="4" t="s">
        <v>79</v>
      </c>
    </row>
    <row r="56" spans="1:8" ht="31.5" customHeight="1">
      <c r="A56" s="24">
        <v>54</v>
      </c>
      <c r="B56" s="15" t="s">
        <v>90</v>
      </c>
      <c r="C56" s="4" t="s">
        <v>91</v>
      </c>
      <c r="D56" s="4" t="s">
        <v>92</v>
      </c>
      <c r="E56" s="4" t="s">
        <v>77</v>
      </c>
      <c r="F56" s="4">
        <v>910202</v>
      </c>
      <c r="G56" s="4" t="s">
        <v>83</v>
      </c>
      <c r="H56" s="4" t="s">
        <v>79</v>
      </c>
    </row>
    <row r="57" spans="1:8" ht="31.5" customHeight="1">
      <c r="A57" s="24">
        <v>55</v>
      </c>
      <c r="B57" s="15" t="s">
        <v>93</v>
      </c>
      <c r="C57" s="4" t="s">
        <v>94</v>
      </c>
      <c r="D57" s="4" t="s">
        <v>95</v>
      </c>
      <c r="E57" s="4" t="s">
        <v>77</v>
      </c>
      <c r="F57" s="4">
        <v>910202</v>
      </c>
      <c r="G57" s="4" t="s">
        <v>83</v>
      </c>
      <c r="H57" s="4" t="s">
        <v>79</v>
      </c>
    </row>
    <row r="58" spans="1:8" ht="31.5" customHeight="1">
      <c r="A58" s="24">
        <v>56</v>
      </c>
      <c r="B58" s="15" t="s">
        <v>96</v>
      </c>
      <c r="C58" s="4" t="s">
        <v>97</v>
      </c>
      <c r="D58" s="4" t="s">
        <v>98</v>
      </c>
      <c r="E58" s="4" t="s">
        <v>77</v>
      </c>
      <c r="F58" s="4">
        <v>910202</v>
      </c>
      <c r="G58" s="4" t="s">
        <v>83</v>
      </c>
      <c r="H58" s="4" t="s">
        <v>79</v>
      </c>
    </row>
    <row r="59" spans="1:8" ht="31.5" customHeight="1">
      <c r="A59" s="24">
        <v>57</v>
      </c>
      <c r="B59" s="15" t="s">
        <v>99</v>
      </c>
      <c r="C59" s="4" t="s">
        <v>100</v>
      </c>
      <c r="D59" s="4" t="s">
        <v>101</v>
      </c>
      <c r="E59" s="4" t="s">
        <v>102</v>
      </c>
      <c r="F59" s="4">
        <v>920302</v>
      </c>
      <c r="G59" s="4" t="s">
        <v>103</v>
      </c>
      <c r="H59" s="4" t="s">
        <v>105</v>
      </c>
    </row>
    <row r="60" spans="1:8" ht="31.5" customHeight="1">
      <c r="A60" s="24">
        <v>58</v>
      </c>
      <c r="B60" s="15" t="s">
        <v>106</v>
      </c>
      <c r="C60" s="4" t="s">
        <v>107</v>
      </c>
      <c r="D60" s="4" t="s">
        <v>108</v>
      </c>
      <c r="E60" s="4" t="s">
        <v>102</v>
      </c>
      <c r="F60" s="4">
        <v>920301</v>
      </c>
      <c r="G60" s="4" t="s">
        <v>109</v>
      </c>
      <c r="H60" s="4" t="s">
        <v>105</v>
      </c>
    </row>
    <row r="61" spans="1:8" ht="31.5" customHeight="1">
      <c r="A61" s="24">
        <v>59</v>
      </c>
      <c r="B61" s="15" t="s">
        <v>110</v>
      </c>
      <c r="C61" s="4" t="s">
        <v>111</v>
      </c>
      <c r="D61" s="4" t="s">
        <v>112</v>
      </c>
      <c r="E61" s="4" t="s">
        <v>102</v>
      </c>
      <c r="F61" s="4">
        <v>920301</v>
      </c>
      <c r="G61" s="4" t="s">
        <v>109</v>
      </c>
      <c r="H61" s="4" t="s">
        <v>105</v>
      </c>
    </row>
    <row r="62" spans="1:8" ht="31.5" customHeight="1">
      <c r="A62" s="24">
        <v>60</v>
      </c>
      <c r="B62" s="15" t="s">
        <v>113</v>
      </c>
      <c r="C62" s="4" t="s">
        <v>114</v>
      </c>
      <c r="D62" s="4" t="s">
        <v>115</v>
      </c>
      <c r="E62" s="4" t="s">
        <v>102</v>
      </c>
      <c r="F62" s="4">
        <v>920301</v>
      </c>
      <c r="G62" s="4" t="s">
        <v>109</v>
      </c>
      <c r="H62" s="4" t="s">
        <v>105</v>
      </c>
    </row>
    <row r="63" spans="1:8" ht="31.5" customHeight="1">
      <c r="A63" s="24">
        <v>61</v>
      </c>
      <c r="B63" s="15" t="s">
        <v>116</v>
      </c>
      <c r="C63" s="4" t="s">
        <v>117</v>
      </c>
      <c r="D63" s="4" t="s">
        <v>118</v>
      </c>
      <c r="E63" s="4" t="s">
        <v>102</v>
      </c>
      <c r="F63" s="4">
        <v>920302</v>
      </c>
      <c r="G63" s="4" t="s">
        <v>103</v>
      </c>
      <c r="H63" s="4" t="s">
        <v>105</v>
      </c>
    </row>
    <row r="64" spans="1:8" ht="31.5" customHeight="1">
      <c r="A64" s="24">
        <v>62</v>
      </c>
      <c r="B64" s="15" t="s">
        <v>119</v>
      </c>
      <c r="C64" s="4" t="s">
        <v>120</v>
      </c>
      <c r="D64" s="4" t="s">
        <v>121</v>
      </c>
      <c r="E64" s="4" t="s">
        <v>102</v>
      </c>
      <c r="F64" s="4">
        <v>920301</v>
      </c>
      <c r="G64" s="4" t="s">
        <v>109</v>
      </c>
      <c r="H64" s="4" t="s">
        <v>105</v>
      </c>
    </row>
    <row r="65" spans="1:8" ht="31.5" customHeight="1">
      <c r="A65" s="24">
        <v>63</v>
      </c>
      <c r="B65" s="15" t="s">
        <v>122</v>
      </c>
      <c r="C65" s="4" t="s">
        <v>123</v>
      </c>
      <c r="D65" s="4" t="s">
        <v>124</v>
      </c>
      <c r="E65" s="4" t="s">
        <v>102</v>
      </c>
      <c r="F65" s="4">
        <v>920301</v>
      </c>
      <c r="G65" s="4" t="s">
        <v>109</v>
      </c>
      <c r="H65" s="4" t="s">
        <v>105</v>
      </c>
    </row>
    <row r="66" spans="1:8" ht="31.5" customHeight="1">
      <c r="A66" s="24">
        <v>64</v>
      </c>
      <c r="B66" s="15" t="s">
        <v>125</v>
      </c>
      <c r="C66" s="4" t="s">
        <v>126</v>
      </c>
      <c r="D66" s="4" t="s">
        <v>127</v>
      </c>
      <c r="E66" s="4" t="s">
        <v>102</v>
      </c>
      <c r="F66" s="4">
        <v>920302</v>
      </c>
      <c r="G66" s="4" t="s">
        <v>103</v>
      </c>
      <c r="H66" s="4" t="s">
        <v>105</v>
      </c>
    </row>
    <row r="67" spans="1:8" ht="31.5" customHeight="1">
      <c r="A67" s="24">
        <v>65</v>
      </c>
      <c r="B67" s="15" t="s">
        <v>128</v>
      </c>
      <c r="C67" s="4" t="s">
        <v>129</v>
      </c>
      <c r="D67" s="4" t="s">
        <v>130</v>
      </c>
      <c r="E67" s="4" t="s">
        <v>102</v>
      </c>
      <c r="F67" s="4">
        <v>920302</v>
      </c>
      <c r="G67" s="4" t="s">
        <v>103</v>
      </c>
      <c r="H67" s="4" t="s">
        <v>105</v>
      </c>
    </row>
    <row r="68" spans="1:8" ht="31.5" customHeight="1">
      <c r="A68" s="24">
        <v>66</v>
      </c>
      <c r="B68" s="15" t="s">
        <v>131</v>
      </c>
      <c r="C68" s="4" t="s">
        <v>132</v>
      </c>
      <c r="D68" s="4" t="s">
        <v>133</v>
      </c>
      <c r="E68" s="4" t="s">
        <v>102</v>
      </c>
      <c r="F68" s="4">
        <v>920301</v>
      </c>
      <c r="G68" s="4" t="s">
        <v>109</v>
      </c>
      <c r="H68" s="4" t="s">
        <v>135</v>
      </c>
    </row>
    <row r="69" spans="1:8" ht="31.5" customHeight="1">
      <c r="A69" s="24">
        <v>67</v>
      </c>
      <c r="B69" s="15" t="s">
        <v>136</v>
      </c>
      <c r="C69" s="4" t="s">
        <v>137</v>
      </c>
      <c r="D69" s="4" t="s">
        <v>138</v>
      </c>
      <c r="E69" s="4" t="s">
        <v>102</v>
      </c>
      <c r="F69" s="4">
        <v>920302</v>
      </c>
      <c r="G69" s="4" t="s">
        <v>103</v>
      </c>
      <c r="H69" s="4" t="s">
        <v>105</v>
      </c>
    </row>
    <row r="70" spans="1:8" ht="31.5" customHeight="1">
      <c r="A70" s="24">
        <v>68</v>
      </c>
      <c r="B70" s="15" t="s">
        <v>139</v>
      </c>
      <c r="C70" s="4" t="s">
        <v>140</v>
      </c>
      <c r="D70" s="4" t="s">
        <v>141</v>
      </c>
      <c r="E70" s="4" t="s">
        <v>102</v>
      </c>
      <c r="F70" s="4">
        <v>920301</v>
      </c>
      <c r="G70" s="4" t="s">
        <v>142</v>
      </c>
      <c r="H70" s="4" t="s">
        <v>105</v>
      </c>
    </row>
    <row r="71" spans="1:8" ht="31.5" customHeight="1">
      <c r="A71" s="24">
        <v>69</v>
      </c>
      <c r="B71" s="15" t="s">
        <v>143</v>
      </c>
      <c r="C71" s="4" t="s">
        <v>144</v>
      </c>
      <c r="D71" s="4" t="s">
        <v>145</v>
      </c>
      <c r="E71" s="4" t="s">
        <v>102</v>
      </c>
      <c r="F71" s="4">
        <v>920301</v>
      </c>
      <c r="G71" s="4" t="s">
        <v>142</v>
      </c>
      <c r="H71" s="4" t="s">
        <v>105</v>
      </c>
    </row>
    <row r="72" spans="1:8" ht="31.5" customHeight="1">
      <c r="A72" s="24">
        <v>70</v>
      </c>
      <c r="B72" s="15" t="s">
        <v>146</v>
      </c>
      <c r="C72" s="4" t="s">
        <v>147</v>
      </c>
      <c r="D72" s="4" t="s">
        <v>148</v>
      </c>
      <c r="E72" s="4" t="s">
        <v>102</v>
      </c>
      <c r="F72" s="4">
        <v>920301</v>
      </c>
      <c r="G72" s="4" t="s">
        <v>142</v>
      </c>
      <c r="H72" s="4" t="s">
        <v>105</v>
      </c>
    </row>
    <row r="73" spans="1:8" ht="31.5" customHeight="1">
      <c r="A73" s="24">
        <v>71</v>
      </c>
      <c r="B73" s="15" t="s">
        <v>149</v>
      </c>
      <c r="C73" s="4" t="s">
        <v>150</v>
      </c>
      <c r="D73" s="4" t="s">
        <v>151</v>
      </c>
      <c r="E73" s="4" t="s">
        <v>102</v>
      </c>
      <c r="F73" s="4">
        <v>920301</v>
      </c>
      <c r="G73" s="4" t="s">
        <v>142</v>
      </c>
      <c r="H73" s="4" t="s">
        <v>105</v>
      </c>
    </row>
    <row r="74" spans="1:8" ht="31.5" customHeight="1">
      <c r="A74" s="24">
        <v>72</v>
      </c>
      <c r="B74" s="15" t="s">
        <v>152</v>
      </c>
      <c r="C74" s="4" t="s">
        <v>153</v>
      </c>
      <c r="D74" s="4" t="s">
        <v>154</v>
      </c>
      <c r="E74" s="4" t="s">
        <v>102</v>
      </c>
      <c r="F74" s="4">
        <v>920301</v>
      </c>
      <c r="G74" s="4" t="s">
        <v>142</v>
      </c>
      <c r="H74" s="4" t="s">
        <v>105</v>
      </c>
    </row>
    <row r="75" spans="1:8" ht="31.5" customHeight="1">
      <c r="A75" s="24">
        <v>73</v>
      </c>
      <c r="B75" s="15" t="s">
        <v>155</v>
      </c>
      <c r="C75" s="4" t="s">
        <v>156</v>
      </c>
      <c r="D75" s="4" t="s">
        <v>157</v>
      </c>
      <c r="E75" s="4" t="s">
        <v>102</v>
      </c>
      <c r="F75" s="4">
        <v>920301</v>
      </c>
      <c r="G75" s="4" t="s">
        <v>142</v>
      </c>
      <c r="H75" s="4" t="s">
        <v>105</v>
      </c>
    </row>
    <row r="76" spans="1:8" ht="31.5" customHeight="1">
      <c r="A76" s="24">
        <v>74</v>
      </c>
      <c r="B76" s="15" t="s">
        <v>158</v>
      </c>
      <c r="C76" s="4" t="s">
        <v>159</v>
      </c>
      <c r="D76" s="4" t="s">
        <v>160</v>
      </c>
      <c r="E76" s="4" t="s">
        <v>102</v>
      </c>
      <c r="F76" s="4">
        <v>920301</v>
      </c>
      <c r="G76" s="4" t="s">
        <v>142</v>
      </c>
      <c r="H76" s="4" t="s">
        <v>161</v>
      </c>
    </row>
    <row r="77" spans="1:8" ht="31.5" customHeight="1">
      <c r="A77" s="24">
        <v>75</v>
      </c>
      <c r="B77" s="15" t="s">
        <v>162</v>
      </c>
      <c r="C77" s="4" t="s">
        <v>163</v>
      </c>
      <c r="D77" s="4" t="s">
        <v>164</v>
      </c>
      <c r="E77" s="4" t="s">
        <v>102</v>
      </c>
      <c r="F77" s="4">
        <v>920301</v>
      </c>
      <c r="G77" s="4" t="s">
        <v>142</v>
      </c>
      <c r="H77" s="4" t="s">
        <v>161</v>
      </c>
    </row>
    <row r="78" spans="1:8" ht="31.5" customHeight="1">
      <c r="A78" s="24">
        <v>76</v>
      </c>
      <c r="B78" s="15" t="str">
        <f>"9743"</f>
        <v>9743</v>
      </c>
      <c r="C78" s="4" t="s">
        <v>165</v>
      </c>
      <c r="D78" s="5" t="s">
        <v>166</v>
      </c>
      <c r="E78" s="4" t="s">
        <v>168</v>
      </c>
      <c r="F78" s="4">
        <v>920401</v>
      </c>
      <c r="G78" s="4" t="s">
        <v>169</v>
      </c>
      <c r="H78" s="4" t="s">
        <v>170</v>
      </c>
    </row>
    <row r="79" spans="1:8" ht="31.5" customHeight="1">
      <c r="A79" s="24">
        <v>77</v>
      </c>
      <c r="B79" s="15" t="str">
        <f>"16197"</f>
        <v>16197</v>
      </c>
      <c r="C79" s="4" t="s">
        <v>171</v>
      </c>
      <c r="D79" s="5" t="str">
        <f>"421002198601041931"</f>
        <v>421002198601041931</v>
      </c>
      <c r="E79" s="4" t="s">
        <v>168</v>
      </c>
      <c r="F79" s="4">
        <v>920401</v>
      </c>
      <c r="G79" s="4" t="s">
        <v>169</v>
      </c>
      <c r="H79" s="4" t="s">
        <v>173</v>
      </c>
    </row>
    <row r="80" spans="1:8" ht="31.5" customHeight="1">
      <c r="A80" s="24">
        <v>78</v>
      </c>
      <c r="B80" s="15" t="str">
        <f>"14700"</f>
        <v>14700</v>
      </c>
      <c r="C80" s="4" t="s">
        <v>174</v>
      </c>
      <c r="D80" s="5" t="str">
        <f>"420525198303154015"</f>
        <v>420525198303154015</v>
      </c>
      <c r="E80" s="4" t="s">
        <v>168</v>
      </c>
      <c r="F80" s="4">
        <v>920403</v>
      </c>
      <c r="G80" s="4" t="s">
        <v>175</v>
      </c>
      <c r="H80" s="4" t="s">
        <v>173</v>
      </c>
    </row>
    <row r="81" spans="1:8" ht="31.5" customHeight="1">
      <c r="A81" s="24">
        <v>79</v>
      </c>
      <c r="B81" s="15" t="str">
        <f>"16696"</f>
        <v>16696</v>
      </c>
      <c r="C81" s="4" t="s">
        <v>176</v>
      </c>
      <c r="D81" s="5" t="str">
        <f>"130324198605040068"</f>
        <v>130324198605040068</v>
      </c>
      <c r="E81" s="4" t="s">
        <v>168</v>
      </c>
      <c r="F81" s="4">
        <v>920403</v>
      </c>
      <c r="G81" s="4" t="s">
        <v>175</v>
      </c>
      <c r="H81" s="4" t="s">
        <v>177</v>
      </c>
    </row>
    <row r="82" spans="1:8" ht="31.5" customHeight="1">
      <c r="A82" s="24">
        <v>80</v>
      </c>
      <c r="B82" s="15" t="str">
        <f>"7126"</f>
        <v>7126</v>
      </c>
      <c r="C82" s="4" t="s">
        <v>178</v>
      </c>
      <c r="D82" s="5" t="str">
        <f>"421002198504061842"</f>
        <v>421002198504061842</v>
      </c>
      <c r="E82" s="4" t="s">
        <v>168</v>
      </c>
      <c r="F82" s="4">
        <v>920404</v>
      </c>
      <c r="G82" s="4" t="s">
        <v>179</v>
      </c>
      <c r="H82" s="4" t="s">
        <v>173</v>
      </c>
    </row>
    <row r="83" spans="1:8" ht="31.5" customHeight="1">
      <c r="A83" s="24">
        <v>81</v>
      </c>
      <c r="B83" s="15" t="str">
        <f>"11290"</f>
        <v>11290</v>
      </c>
      <c r="C83" s="4" t="s">
        <v>180</v>
      </c>
      <c r="D83" s="5" t="str">
        <f>"411122198605134552"</f>
        <v>411122198605134552</v>
      </c>
      <c r="E83" s="4" t="s">
        <v>168</v>
      </c>
      <c r="F83" s="4">
        <v>920404</v>
      </c>
      <c r="G83" s="4" t="s">
        <v>179</v>
      </c>
      <c r="H83" s="4" t="s">
        <v>173</v>
      </c>
    </row>
    <row r="84" spans="1:8" ht="31.5" customHeight="1">
      <c r="A84" s="24">
        <v>82</v>
      </c>
      <c r="B84" s="15" t="str">
        <f>"20752"</f>
        <v>20752</v>
      </c>
      <c r="C84" s="4" t="s">
        <v>181</v>
      </c>
      <c r="D84" s="4" t="s">
        <v>182</v>
      </c>
      <c r="E84" s="4" t="s">
        <v>168</v>
      </c>
      <c r="F84" s="4">
        <v>920404</v>
      </c>
      <c r="G84" s="4" t="s">
        <v>179</v>
      </c>
      <c r="H84" s="4" t="s">
        <v>173</v>
      </c>
    </row>
    <row r="85" spans="1:8" ht="31.5" customHeight="1">
      <c r="A85" s="24">
        <v>83</v>
      </c>
      <c r="B85" s="15" t="str">
        <f>"8234"</f>
        <v>8234</v>
      </c>
      <c r="C85" s="4" t="s">
        <v>183</v>
      </c>
      <c r="D85" s="5" t="str">
        <f>"420822198710053323"</f>
        <v>420822198710053323</v>
      </c>
      <c r="E85" s="4" t="s">
        <v>168</v>
      </c>
      <c r="F85" s="4">
        <v>920405</v>
      </c>
      <c r="G85" s="4" t="s">
        <v>184</v>
      </c>
      <c r="H85" s="4" t="s">
        <v>173</v>
      </c>
    </row>
    <row r="86" spans="1:8" ht="31.5" customHeight="1">
      <c r="A86" s="24">
        <v>84</v>
      </c>
      <c r="B86" s="15" t="str">
        <f>"11557"</f>
        <v>11557</v>
      </c>
      <c r="C86" s="4" t="s">
        <v>185</v>
      </c>
      <c r="D86" s="5" t="str">
        <f>"421003198612263229"</f>
        <v>421003198612263229</v>
      </c>
      <c r="E86" s="4" t="s">
        <v>168</v>
      </c>
      <c r="F86" s="4">
        <v>920405</v>
      </c>
      <c r="G86" s="4" t="s">
        <v>184</v>
      </c>
      <c r="H86" s="4" t="s">
        <v>173</v>
      </c>
    </row>
    <row r="87" spans="1:8" ht="31.5" customHeight="1">
      <c r="A87" s="24">
        <v>85</v>
      </c>
      <c r="B87" s="15" t="str">
        <f>"16135"</f>
        <v>16135</v>
      </c>
      <c r="C87" s="4" t="s">
        <v>186</v>
      </c>
      <c r="D87" s="5" t="str">
        <f>"152105198311150048"</f>
        <v>152105198311150048</v>
      </c>
      <c r="E87" s="4" t="s">
        <v>168</v>
      </c>
      <c r="F87" s="4">
        <v>920405</v>
      </c>
      <c r="G87" s="4" t="s">
        <v>184</v>
      </c>
      <c r="H87" s="4" t="s">
        <v>173</v>
      </c>
    </row>
    <row r="88" spans="1:8" ht="31.5" customHeight="1">
      <c r="A88" s="24">
        <v>86</v>
      </c>
      <c r="B88" s="15" t="str">
        <f>"16422"</f>
        <v>16422</v>
      </c>
      <c r="C88" s="4" t="s">
        <v>187</v>
      </c>
      <c r="D88" s="5" t="s">
        <v>188</v>
      </c>
      <c r="E88" s="4" t="s">
        <v>168</v>
      </c>
      <c r="F88" s="4">
        <v>920405</v>
      </c>
      <c r="G88" s="4" t="s">
        <v>184</v>
      </c>
      <c r="H88" s="4" t="s">
        <v>173</v>
      </c>
    </row>
    <row r="89" spans="1:8" ht="31.5" customHeight="1">
      <c r="A89" s="24">
        <v>87</v>
      </c>
      <c r="B89" s="15" t="str">
        <f>"21301"</f>
        <v>21301</v>
      </c>
      <c r="C89" s="4" t="s">
        <v>189</v>
      </c>
      <c r="D89" s="4" t="str">
        <f>"420527199106165345"</f>
        <v>420527199106165345</v>
      </c>
      <c r="E89" s="4" t="s">
        <v>168</v>
      </c>
      <c r="F89" s="4">
        <v>920405</v>
      </c>
      <c r="G89" s="4" t="s">
        <v>184</v>
      </c>
      <c r="H89" s="4" t="s">
        <v>173</v>
      </c>
    </row>
    <row r="90" spans="1:8" ht="31.5" customHeight="1">
      <c r="A90" s="24">
        <v>88</v>
      </c>
      <c r="B90" s="15" t="str">
        <f>"9247"</f>
        <v>9247</v>
      </c>
      <c r="C90" s="4" t="s">
        <v>190</v>
      </c>
      <c r="D90" s="5" t="str">
        <f>"421002197906150560"</f>
        <v>421002197906150560</v>
      </c>
      <c r="E90" s="4" t="s">
        <v>168</v>
      </c>
      <c r="F90" s="4">
        <v>920406</v>
      </c>
      <c r="G90" s="4" t="s">
        <v>191</v>
      </c>
      <c r="H90" s="4" t="s">
        <v>170</v>
      </c>
    </row>
    <row r="91" spans="1:8" ht="31.5" customHeight="1">
      <c r="A91" s="24">
        <v>89</v>
      </c>
      <c r="B91" s="15" t="str">
        <f>"9983"</f>
        <v>9983</v>
      </c>
      <c r="C91" s="4" t="s">
        <v>192</v>
      </c>
      <c r="D91" s="5" t="str">
        <f>"422802198908163938"</f>
        <v>422802198908163938</v>
      </c>
      <c r="E91" s="4" t="s">
        <v>168</v>
      </c>
      <c r="F91" s="4">
        <v>920406</v>
      </c>
      <c r="G91" s="4" t="s">
        <v>191</v>
      </c>
      <c r="H91" s="4" t="s">
        <v>173</v>
      </c>
    </row>
    <row r="92" spans="1:8" ht="31.5" customHeight="1">
      <c r="A92" s="24">
        <v>90</v>
      </c>
      <c r="B92" s="15" t="str">
        <f>"11592"</f>
        <v>11592</v>
      </c>
      <c r="C92" s="4" t="s">
        <v>193</v>
      </c>
      <c r="D92" s="5" t="str">
        <f>"420682199202110520"</f>
        <v>420682199202110520</v>
      </c>
      <c r="E92" s="4" t="s">
        <v>168</v>
      </c>
      <c r="F92" s="4">
        <v>920406</v>
      </c>
      <c r="G92" s="4" t="s">
        <v>191</v>
      </c>
      <c r="H92" s="4" t="s">
        <v>173</v>
      </c>
    </row>
    <row r="93" spans="1:8" ht="31.5" customHeight="1">
      <c r="A93" s="24">
        <v>91</v>
      </c>
      <c r="B93" s="15" t="str">
        <f>"15652"</f>
        <v>15652</v>
      </c>
      <c r="C93" s="4" t="s">
        <v>194</v>
      </c>
      <c r="D93" s="5" t="str">
        <f>"421003199109173220"</f>
        <v>421003199109173220</v>
      </c>
      <c r="E93" s="4" t="s">
        <v>168</v>
      </c>
      <c r="F93" s="4">
        <v>920406</v>
      </c>
      <c r="G93" s="4" t="s">
        <v>191</v>
      </c>
      <c r="H93" s="4" t="s">
        <v>173</v>
      </c>
    </row>
    <row r="94" spans="1:8" ht="31.5" customHeight="1">
      <c r="A94" s="24">
        <v>92</v>
      </c>
      <c r="B94" s="15" t="str">
        <f>"6819"</f>
        <v>6819</v>
      </c>
      <c r="C94" s="4" t="s">
        <v>195</v>
      </c>
      <c r="D94" s="5" t="str">
        <f>"421002199301040528"</f>
        <v>421002199301040528</v>
      </c>
      <c r="E94" s="4" t="s">
        <v>168</v>
      </c>
      <c r="F94" s="4">
        <v>920407</v>
      </c>
      <c r="G94" s="4" t="s">
        <v>197</v>
      </c>
      <c r="H94" s="4" t="s">
        <v>173</v>
      </c>
    </row>
    <row r="95" spans="1:8" ht="31.5" customHeight="1">
      <c r="A95" s="24">
        <v>93</v>
      </c>
      <c r="B95" s="15" t="str">
        <f>"8948"</f>
        <v>8948</v>
      </c>
      <c r="C95" s="4" t="s">
        <v>198</v>
      </c>
      <c r="D95" s="5" t="str">
        <f>"421087199009263787"</f>
        <v>421087199009263787</v>
      </c>
      <c r="E95" s="4" t="s">
        <v>168</v>
      </c>
      <c r="F95" s="4">
        <v>920407</v>
      </c>
      <c r="G95" s="4" t="s">
        <v>197</v>
      </c>
      <c r="H95" s="4" t="s">
        <v>173</v>
      </c>
    </row>
    <row r="96" spans="1:8" ht="31.5" customHeight="1">
      <c r="A96" s="24">
        <v>94</v>
      </c>
      <c r="B96" s="15" t="str">
        <f>"12633"</f>
        <v>12633</v>
      </c>
      <c r="C96" s="4" t="s">
        <v>199</v>
      </c>
      <c r="D96" s="5" t="s">
        <v>200</v>
      </c>
      <c r="E96" s="4" t="s">
        <v>168</v>
      </c>
      <c r="F96" s="4">
        <v>920407</v>
      </c>
      <c r="G96" s="4" t="s">
        <v>197</v>
      </c>
      <c r="H96" s="4" t="s">
        <v>173</v>
      </c>
    </row>
    <row r="97" spans="1:8" ht="31.5" customHeight="1">
      <c r="A97" s="24">
        <v>95</v>
      </c>
      <c r="B97" s="15" t="str">
        <f>"13676"</f>
        <v>13676</v>
      </c>
      <c r="C97" s="4" t="s">
        <v>201</v>
      </c>
      <c r="D97" s="5" t="str">
        <f>"421003198705240026"</f>
        <v>421003198705240026</v>
      </c>
      <c r="E97" s="4" t="s">
        <v>168</v>
      </c>
      <c r="F97" s="4">
        <v>920407</v>
      </c>
      <c r="G97" s="4" t="s">
        <v>197</v>
      </c>
      <c r="H97" s="4" t="s">
        <v>173</v>
      </c>
    </row>
    <row r="98" spans="1:8" ht="31.5" customHeight="1">
      <c r="A98" s="24">
        <v>96</v>
      </c>
      <c r="B98" s="15" t="str">
        <f>"14457"</f>
        <v>14457</v>
      </c>
      <c r="C98" s="4" t="s">
        <v>202</v>
      </c>
      <c r="D98" s="5" t="str">
        <f>"421003198907020523"</f>
        <v>421003198907020523</v>
      </c>
      <c r="E98" s="4" t="s">
        <v>168</v>
      </c>
      <c r="F98" s="4">
        <v>920407</v>
      </c>
      <c r="G98" s="4" t="s">
        <v>197</v>
      </c>
      <c r="H98" s="4" t="s">
        <v>177</v>
      </c>
    </row>
    <row r="99" spans="1:8" ht="31.5" customHeight="1">
      <c r="A99" s="24">
        <v>97</v>
      </c>
      <c r="B99" s="15" t="str">
        <f>"15356"</f>
        <v>15356</v>
      </c>
      <c r="C99" s="4" t="s">
        <v>203</v>
      </c>
      <c r="D99" s="5" t="str">
        <f>"422801198911260644"</f>
        <v>422801198911260644</v>
      </c>
      <c r="E99" s="4" t="s">
        <v>168</v>
      </c>
      <c r="F99" s="4">
        <v>920407</v>
      </c>
      <c r="G99" s="4" t="s">
        <v>197</v>
      </c>
      <c r="H99" s="4" t="s">
        <v>173</v>
      </c>
    </row>
    <row r="100" spans="1:8" ht="31.5" customHeight="1">
      <c r="A100" s="24">
        <v>98</v>
      </c>
      <c r="B100" s="15" t="str">
        <f>"16607"</f>
        <v>16607</v>
      </c>
      <c r="C100" s="4" t="s">
        <v>204</v>
      </c>
      <c r="D100" s="5" t="str">
        <f>"421003198901311565"</f>
        <v>421003198901311565</v>
      </c>
      <c r="E100" s="4" t="s">
        <v>168</v>
      </c>
      <c r="F100" s="4">
        <v>920407</v>
      </c>
      <c r="G100" s="4" t="s">
        <v>197</v>
      </c>
      <c r="H100" s="4" t="s">
        <v>177</v>
      </c>
    </row>
    <row r="101" spans="1:8" ht="31.5" customHeight="1">
      <c r="A101" s="24">
        <v>99</v>
      </c>
      <c r="B101" s="15" t="str">
        <f>"16613"</f>
        <v>16613</v>
      </c>
      <c r="C101" s="4" t="s">
        <v>205</v>
      </c>
      <c r="D101" s="5" t="str">
        <f>"421003199301060023"</f>
        <v>421003199301060023</v>
      </c>
      <c r="E101" s="4" t="s">
        <v>168</v>
      </c>
      <c r="F101" s="4">
        <v>920407</v>
      </c>
      <c r="G101" s="4" t="s">
        <v>197</v>
      </c>
      <c r="H101" s="4" t="s">
        <v>173</v>
      </c>
    </row>
    <row r="102" spans="1:8" ht="31.5" customHeight="1">
      <c r="A102" s="24">
        <v>100</v>
      </c>
      <c r="B102" s="15" t="str">
        <f>"15336"</f>
        <v>15336</v>
      </c>
      <c r="C102" s="4" t="s">
        <v>206</v>
      </c>
      <c r="D102" s="4" t="str">
        <f>"422828198802013927"</f>
        <v>422828198802013927</v>
      </c>
      <c r="E102" s="4" t="s">
        <v>167</v>
      </c>
      <c r="F102" s="4">
        <v>920407</v>
      </c>
      <c r="G102" s="4" t="s">
        <v>196</v>
      </c>
      <c r="H102" s="4" t="s">
        <v>172</v>
      </c>
    </row>
    <row r="103" spans="1:8" ht="31.5" customHeight="1">
      <c r="A103" s="24">
        <v>101</v>
      </c>
      <c r="B103" s="15" t="str">
        <f>"16870"</f>
        <v>16870</v>
      </c>
      <c r="C103" s="4" t="s">
        <v>207</v>
      </c>
      <c r="D103" s="5" t="str">
        <f>"421126199308132245"</f>
        <v>421126199308132245</v>
      </c>
      <c r="E103" s="4" t="s">
        <v>168</v>
      </c>
      <c r="F103" s="4">
        <v>920408</v>
      </c>
      <c r="G103" s="4" t="s">
        <v>208</v>
      </c>
      <c r="H103" s="4" t="s">
        <v>173</v>
      </c>
    </row>
    <row r="104" spans="1:8" ht="31.5" customHeight="1">
      <c r="A104" s="24">
        <v>102</v>
      </c>
      <c r="B104" s="15" t="str">
        <f>"19858"</f>
        <v>19858</v>
      </c>
      <c r="C104" s="4" t="s">
        <v>209</v>
      </c>
      <c r="D104" s="4" t="str">
        <f>"421003199007053527"</f>
        <v>421003199007053527</v>
      </c>
      <c r="E104" s="4" t="s">
        <v>168</v>
      </c>
      <c r="F104" s="4">
        <v>920408</v>
      </c>
      <c r="G104" s="4" t="s">
        <v>208</v>
      </c>
      <c r="H104" s="4" t="s">
        <v>177</v>
      </c>
    </row>
    <row r="105" spans="1:8" ht="31.5" customHeight="1">
      <c r="A105" s="24">
        <v>103</v>
      </c>
      <c r="B105" s="15" t="str">
        <f>"21506"</f>
        <v>21506</v>
      </c>
      <c r="C105" s="4" t="s">
        <v>209</v>
      </c>
      <c r="D105" s="4" t="str">
        <f>"421003199007053527"</f>
        <v>421003199007053527</v>
      </c>
      <c r="E105" s="4" t="s">
        <v>168</v>
      </c>
      <c r="F105" s="4">
        <v>920408</v>
      </c>
      <c r="G105" s="4" t="s">
        <v>208</v>
      </c>
      <c r="H105" s="4" t="s">
        <v>177</v>
      </c>
    </row>
    <row r="106" spans="1:8" ht="31.5" customHeight="1">
      <c r="A106" s="24">
        <v>104</v>
      </c>
      <c r="B106" s="15" t="str">
        <f>"14037"</f>
        <v>14037</v>
      </c>
      <c r="C106" s="4" t="s">
        <v>210</v>
      </c>
      <c r="D106" s="5" t="str">
        <f>"421002199512290527"</f>
        <v>421002199512290527</v>
      </c>
      <c r="E106" s="4" t="s">
        <v>168</v>
      </c>
      <c r="F106" s="4">
        <v>920409</v>
      </c>
      <c r="G106" s="4" t="s">
        <v>211</v>
      </c>
      <c r="H106" s="4" t="s">
        <v>173</v>
      </c>
    </row>
    <row r="107" spans="1:8" ht="31.5" customHeight="1">
      <c r="A107" s="24">
        <v>105</v>
      </c>
      <c r="B107" s="15" t="str">
        <f>"19936"</f>
        <v>19936</v>
      </c>
      <c r="C107" s="4" t="s">
        <v>212</v>
      </c>
      <c r="D107" s="4" t="str">
        <f>"421002198707251048"</f>
        <v>421002198707251048</v>
      </c>
      <c r="E107" s="4" t="s">
        <v>168</v>
      </c>
      <c r="F107" s="4">
        <v>920410</v>
      </c>
      <c r="G107" s="4" t="s">
        <v>213</v>
      </c>
      <c r="H107" s="4" t="s">
        <v>173</v>
      </c>
    </row>
    <row r="108" spans="1:8" ht="31.5" customHeight="1">
      <c r="A108" s="24">
        <v>106</v>
      </c>
      <c r="B108" s="15" t="str">
        <f>"8060"</f>
        <v>8060</v>
      </c>
      <c r="C108" s="4" t="s">
        <v>214</v>
      </c>
      <c r="D108" s="5" t="str">
        <f>"429001198710094646"</f>
        <v>429001198710094646</v>
      </c>
      <c r="E108" s="4" t="s">
        <v>168</v>
      </c>
      <c r="F108" s="4">
        <v>920412</v>
      </c>
      <c r="G108" s="4" t="s">
        <v>215</v>
      </c>
      <c r="H108" s="4" t="s">
        <v>173</v>
      </c>
    </row>
    <row r="109" spans="1:8" ht="31.5" customHeight="1">
      <c r="A109" s="24">
        <v>107</v>
      </c>
      <c r="B109" s="15" t="str">
        <f>"16169"</f>
        <v>16169</v>
      </c>
      <c r="C109" s="4" t="s">
        <v>216</v>
      </c>
      <c r="D109" s="5" t="str">
        <f>"420923198909113524"</f>
        <v>420923198909113524</v>
      </c>
      <c r="E109" s="4" t="s">
        <v>168</v>
      </c>
      <c r="F109" s="4">
        <v>920412</v>
      </c>
      <c r="G109" s="4" t="s">
        <v>215</v>
      </c>
      <c r="H109" s="4" t="s">
        <v>173</v>
      </c>
    </row>
    <row r="110" spans="1:8" ht="31.5" customHeight="1">
      <c r="A110" s="24">
        <v>108</v>
      </c>
      <c r="B110" s="15" t="str">
        <f>"16601"</f>
        <v>16601</v>
      </c>
      <c r="C110" s="4" t="s">
        <v>217</v>
      </c>
      <c r="D110" s="5" t="str">
        <f>"421121199004200032"</f>
        <v>421121199004200032</v>
      </c>
      <c r="E110" s="4" t="s">
        <v>168</v>
      </c>
      <c r="F110" s="4">
        <v>920412</v>
      </c>
      <c r="G110" s="4" t="s">
        <v>215</v>
      </c>
      <c r="H110" s="4" t="s">
        <v>173</v>
      </c>
    </row>
    <row r="111" spans="1:8" ht="31.5" customHeight="1">
      <c r="A111" s="24">
        <v>109</v>
      </c>
      <c r="B111" s="15" t="str">
        <f>"17069"</f>
        <v>17069</v>
      </c>
      <c r="C111" s="4" t="s">
        <v>218</v>
      </c>
      <c r="D111" s="5" t="str">
        <f>"420881199002255180"</f>
        <v>420881199002255180</v>
      </c>
      <c r="E111" s="4" t="s">
        <v>168</v>
      </c>
      <c r="F111" s="4">
        <v>920412</v>
      </c>
      <c r="G111" s="4" t="s">
        <v>215</v>
      </c>
      <c r="H111" s="4" t="s">
        <v>173</v>
      </c>
    </row>
    <row r="112" spans="1:8" ht="31.5" customHeight="1">
      <c r="A112" s="24">
        <v>110</v>
      </c>
      <c r="B112" s="15">
        <v>18880</v>
      </c>
      <c r="C112" s="4" t="s">
        <v>219</v>
      </c>
      <c r="D112" s="6" t="s">
        <v>220</v>
      </c>
      <c r="E112" s="4" t="s">
        <v>221</v>
      </c>
      <c r="F112" s="4">
        <v>910601</v>
      </c>
      <c r="G112" s="4" t="s">
        <v>222</v>
      </c>
      <c r="H112" s="4" t="s">
        <v>223</v>
      </c>
    </row>
    <row r="113" spans="1:8" ht="31.5" customHeight="1">
      <c r="A113" s="24">
        <v>111</v>
      </c>
      <c r="B113" s="15">
        <v>12064</v>
      </c>
      <c r="C113" s="4" t="s">
        <v>224</v>
      </c>
      <c r="D113" s="6" t="s">
        <v>225</v>
      </c>
      <c r="E113" s="4" t="s">
        <v>226</v>
      </c>
      <c r="F113" s="4">
        <v>910701</v>
      </c>
      <c r="G113" s="4" t="s">
        <v>227</v>
      </c>
      <c r="H113" s="4" t="s">
        <v>228</v>
      </c>
    </row>
    <row r="114" spans="1:8" ht="31.5" customHeight="1">
      <c r="A114" s="24">
        <v>112</v>
      </c>
      <c r="B114" s="15">
        <v>12685</v>
      </c>
      <c r="C114" s="4" t="s">
        <v>229</v>
      </c>
      <c r="D114" s="6" t="s">
        <v>230</v>
      </c>
      <c r="E114" s="4" t="s">
        <v>226</v>
      </c>
      <c r="F114" s="4">
        <v>910701</v>
      </c>
      <c r="G114" s="4" t="s">
        <v>227</v>
      </c>
      <c r="H114" s="4" t="s">
        <v>231</v>
      </c>
    </row>
    <row r="115" spans="1:8" ht="31.5" customHeight="1">
      <c r="A115" s="24">
        <v>113</v>
      </c>
      <c r="B115" s="15">
        <v>10749</v>
      </c>
      <c r="C115" s="4" t="s">
        <v>232</v>
      </c>
      <c r="D115" s="5" t="s">
        <v>233</v>
      </c>
      <c r="E115" s="4" t="s">
        <v>234</v>
      </c>
      <c r="F115" s="4">
        <v>930801</v>
      </c>
      <c r="G115" s="4" t="s">
        <v>235</v>
      </c>
      <c r="H115" s="4" t="s">
        <v>177</v>
      </c>
    </row>
    <row r="116" spans="1:8" ht="31.5" customHeight="1">
      <c r="A116" s="24">
        <v>114</v>
      </c>
      <c r="B116" s="15">
        <v>22784</v>
      </c>
      <c r="C116" s="4" t="s">
        <v>236</v>
      </c>
      <c r="D116" s="5" t="s">
        <v>237</v>
      </c>
      <c r="E116" s="4" t="s">
        <v>234</v>
      </c>
      <c r="F116" s="4">
        <v>930801</v>
      </c>
      <c r="G116" s="4" t="s">
        <v>235</v>
      </c>
      <c r="H116" s="4" t="s">
        <v>177</v>
      </c>
    </row>
    <row r="117" spans="1:8" ht="31.5" customHeight="1">
      <c r="A117" s="24">
        <v>115</v>
      </c>
      <c r="B117" s="15">
        <v>16956</v>
      </c>
      <c r="C117" s="4" t="s">
        <v>238</v>
      </c>
      <c r="D117" s="5" t="s">
        <v>239</v>
      </c>
      <c r="E117" s="4" t="s">
        <v>234</v>
      </c>
      <c r="F117" s="4">
        <v>930802</v>
      </c>
      <c r="G117" s="4" t="s">
        <v>240</v>
      </c>
      <c r="H117" s="4" t="s">
        <v>177</v>
      </c>
    </row>
    <row r="118" spans="1:8" ht="31.5" customHeight="1">
      <c r="A118" s="24">
        <v>116</v>
      </c>
      <c r="B118" s="27" t="str">
        <f>"6830"</f>
        <v>6830</v>
      </c>
      <c r="C118" s="7" t="s">
        <v>241</v>
      </c>
      <c r="D118" s="7" t="str">
        <f>"422421198110127927"</f>
        <v>422421198110127927</v>
      </c>
      <c r="E118" s="7" t="s">
        <v>242</v>
      </c>
      <c r="F118" s="7">
        <v>911001</v>
      </c>
      <c r="G118" s="7" t="s">
        <v>243</v>
      </c>
      <c r="H118" s="7" t="s">
        <v>244</v>
      </c>
    </row>
    <row r="119" spans="1:8" ht="31.5" customHeight="1">
      <c r="A119" s="24">
        <v>117</v>
      </c>
      <c r="B119" s="27" t="str">
        <f>"20900"</f>
        <v>20900</v>
      </c>
      <c r="C119" s="7" t="s">
        <v>245</v>
      </c>
      <c r="D119" s="7" t="str">
        <f>"421102199403050474"</f>
        <v>421102199403050474</v>
      </c>
      <c r="E119" s="7" t="s">
        <v>246</v>
      </c>
      <c r="F119" s="7">
        <v>911101</v>
      </c>
      <c r="G119" s="7" t="s">
        <v>247</v>
      </c>
      <c r="H119" s="7" t="s">
        <v>135</v>
      </c>
    </row>
    <row r="120" spans="1:8" ht="31.5" customHeight="1">
      <c r="A120" s="24">
        <v>118</v>
      </c>
      <c r="B120" s="27" t="str">
        <f>"18708"</f>
        <v>18708</v>
      </c>
      <c r="C120" s="7" t="s">
        <v>248</v>
      </c>
      <c r="D120" s="7" t="str">
        <f>"422201199312051930"</f>
        <v>422201199312051930</v>
      </c>
      <c r="E120" s="7" t="s">
        <v>246</v>
      </c>
      <c r="F120" s="7">
        <v>911101</v>
      </c>
      <c r="G120" s="7" t="s">
        <v>247</v>
      </c>
      <c r="H120" s="7" t="s">
        <v>135</v>
      </c>
    </row>
    <row r="121" spans="1:8" ht="31.5" customHeight="1">
      <c r="A121" s="24">
        <v>119</v>
      </c>
      <c r="B121" s="27" t="str">
        <f>"13189"</f>
        <v>13189</v>
      </c>
      <c r="C121" s="7" t="s">
        <v>249</v>
      </c>
      <c r="D121" s="7" t="str">
        <f>"420323199305061710"</f>
        <v>420323199305061710</v>
      </c>
      <c r="E121" s="7" t="s">
        <v>246</v>
      </c>
      <c r="F121" s="7">
        <v>911101</v>
      </c>
      <c r="G121" s="7" t="s">
        <v>247</v>
      </c>
      <c r="H121" s="7" t="s">
        <v>135</v>
      </c>
    </row>
    <row r="122" spans="1:8" ht="31.5" customHeight="1">
      <c r="A122" s="24">
        <v>120</v>
      </c>
      <c r="B122" s="27" t="str">
        <f>"9995"</f>
        <v>9995</v>
      </c>
      <c r="C122" s="7" t="s">
        <v>250</v>
      </c>
      <c r="D122" s="7" t="str">
        <f>"420822198812213711"</f>
        <v>420822198812213711</v>
      </c>
      <c r="E122" s="7" t="s">
        <v>246</v>
      </c>
      <c r="F122" s="7">
        <v>911101</v>
      </c>
      <c r="G122" s="7" t="s">
        <v>247</v>
      </c>
      <c r="H122" s="7" t="s">
        <v>135</v>
      </c>
    </row>
    <row r="123" spans="1:8" ht="31.5" customHeight="1">
      <c r="A123" s="24">
        <v>121</v>
      </c>
      <c r="B123" s="27" t="str">
        <f>"10002"</f>
        <v>10002</v>
      </c>
      <c r="C123" s="7" t="s">
        <v>251</v>
      </c>
      <c r="D123" s="7" t="str">
        <f>"420621199001048318"</f>
        <v>420621199001048318</v>
      </c>
      <c r="E123" s="7" t="s">
        <v>246</v>
      </c>
      <c r="F123" s="7">
        <v>911101</v>
      </c>
      <c r="G123" s="7" t="s">
        <v>247</v>
      </c>
      <c r="H123" s="7" t="s">
        <v>135</v>
      </c>
    </row>
    <row r="124" spans="1:8" ht="31.5" customHeight="1">
      <c r="A124" s="24">
        <v>122</v>
      </c>
      <c r="B124" s="27" t="str">
        <f>"20375"</f>
        <v>20375</v>
      </c>
      <c r="C124" s="7" t="s">
        <v>252</v>
      </c>
      <c r="D124" s="7" t="str">
        <f>"421022199004151534"</f>
        <v>421022199004151534</v>
      </c>
      <c r="E124" s="7" t="s">
        <v>246</v>
      </c>
      <c r="F124" s="7">
        <v>911101</v>
      </c>
      <c r="G124" s="7" t="s">
        <v>247</v>
      </c>
      <c r="H124" s="7" t="s">
        <v>105</v>
      </c>
    </row>
    <row r="125" spans="1:8" ht="31.5" customHeight="1">
      <c r="A125" s="24">
        <v>123</v>
      </c>
      <c r="B125" s="27" t="str">
        <f>"21225"</f>
        <v>21225</v>
      </c>
      <c r="C125" s="7" t="s">
        <v>253</v>
      </c>
      <c r="D125" s="7" t="str">
        <f>"412822198702283081"</f>
        <v>412822198702283081</v>
      </c>
      <c r="E125" s="7" t="s">
        <v>246</v>
      </c>
      <c r="F125" s="7">
        <v>911101</v>
      </c>
      <c r="G125" s="7" t="s">
        <v>247</v>
      </c>
      <c r="H125" s="7" t="s">
        <v>105</v>
      </c>
    </row>
    <row r="126" spans="1:8" ht="31.5" customHeight="1">
      <c r="A126" s="24">
        <v>124</v>
      </c>
      <c r="B126" s="27" t="str">
        <f>"15684"</f>
        <v>15684</v>
      </c>
      <c r="C126" s="7" t="s">
        <v>254</v>
      </c>
      <c r="D126" s="7" t="str">
        <f>"420802199511052175"</f>
        <v>420802199511052175</v>
      </c>
      <c r="E126" s="7" t="s">
        <v>246</v>
      </c>
      <c r="F126" s="7">
        <v>911101</v>
      </c>
      <c r="G126" s="7" t="s">
        <v>247</v>
      </c>
      <c r="H126" s="7" t="s">
        <v>105</v>
      </c>
    </row>
    <row r="127" spans="1:8" ht="31.5" customHeight="1">
      <c r="A127" s="24">
        <v>125</v>
      </c>
      <c r="B127" s="27" t="str">
        <f>"11863"</f>
        <v>11863</v>
      </c>
      <c r="C127" s="7" t="s">
        <v>255</v>
      </c>
      <c r="D127" s="7" t="str">
        <f>"420322199312140023"</f>
        <v>420322199312140023</v>
      </c>
      <c r="E127" s="7" t="s">
        <v>246</v>
      </c>
      <c r="F127" s="7">
        <v>911101</v>
      </c>
      <c r="G127" s="7" t="s">
        <v>247</v>
      </c>
      <c r="H127" s="7" t="s">
        <v>105</v>
      </c>
    </row>
    <row r="128" spans="1:8" ht="31.5" customHeight="1">
      <c r="A128" s="24">
        <v>126</v>
      </c>
      <c r="B128" s="27" t="str">
        <f>"7058"</f>
        <v>7058</v>
      </c>
      <c r="C128" s="7" t="s">
        <v>256</v>
      </c>
      <c r="D128" s="7" t="s">
        <v>257</v>
      </c>
      <c r="E128" s="7" t="s">
        <v>258</v>
      </c>
      <c r="F128" s="7">
        <v>911201</v>
      </c>
      <c r="G128" s="7" t="s">
        <v>259</v>
      </c>
      <c r="H128" s="7" t="s">
        <v>105</v>
      </c>
    </row>
    <row r="129" spans="1:8" ht="31.5" customHeight="1">
      <c r="A129" s="24">
        <v>127</v>
      </c>
      <c r="B129" s="27" t="str">
        <f>"7671"</f>
        <v>7671</v>
      </c>
      <c r="C129" s="7" t="s">
        <v>260</v>
      </c>
      <c r="D129" s="7" t="str">
        <f>"421087198805250026"</f>
        <v>421087198805250026</v>
      </c>
      <c r="E129" s="7" t="s">
        <v>258</v>
      </c>
      <c r="F129" s="7">
        <v>911201</v>
      </c>
      <c r="G129" s="7" t="s">
        <v>259</v>
      </c>
      <c r="H129" s="7" t="s">
        <v>105</v>
      </c>
    </row>
    <row r="130" spans="1:8" ht="31.5" customHeight="1">
      <c r="A130" s="24">
        <v>128</v>
      </c>
      <c r="B130" s="27" t="str">
        <f>"11586"</f>
        <v>11586</v>
      </c>
      <c r="C130" s="7" t="s">
        <v>261</v>
      </c>
      <c r="D130" s="7" t="str">
        <f>"421087199405010028"</f>
        <v>421087199405010028</v>
      </c>
      <c r="E130" s="7" t="s">
        <v>262</v>
      </c>
      <c r="F130" s="7">
        <v>911201</v>
      </c>
      <c r="G130" s="7" t="s">
        <v>259</v>
      </c>
      <c r="H130" s="7" t="s">
        <v>105</v>
      </c>
    </row>
    <row r="131" spans="1:8" ht="31.5" customHeight="1">
      <c r="A131" s="24">
        <v>129</v>
      </c>
      <c r="B131" s="27" t="str">
        <f>"13075"</f>
        <v>13075</v>
      </c>
      <c r="C131" s="7" t="s">
        <v>263</v>
      </c>
      <c r="D131" s="7" t="str">
        <f>"421003199308210063"</f>
        <v>421003199308210063</v>
      </c>
      <c r="E131" s="7" t="s">
        <v>258</v>
      </c>
      <c r="F131" s="7">
        <v>911201</v>
      </c>
      <c r="G131" s="7" t="s">
        <v>259</v>
      </c>
      <c r="H131" s="7" t="s">
        <v>105</v>
      </c>
    </row>
    <row r="132" spans="1:8" ht="31.5" customHeight="1">
      <c r="A132" s="24">
        <v>130</v>
      </c>
      <c r="B132" s="27" t="str">
        <f>"17664"</f>
        <v>17664</v>
      </c>
      <c r="C132" s="7" t="s">
        <v>264</v>
      </c>
      <c r="D132" s="7" t="str">
        <f>"421087199310092147"</f>
        <v>421087199310092147</v>
      </c>
      <c r="E132" s="7" t="s">
        <v>258</v>
      </c>
      <c r="F132" s="7">
        <v>911201</v>
      </c>
      <c r="G132" s="7" t="s">
        <v>259</v>
      </c>
      <c r="H132" s="7" t="s">
        <v>105</v>
      </c>
    </row>
    <row r="133" spans="1:8" ht="31.5" customHeight="1">
      <c r="A133" s="24">
        <v>131</v>
      </c>
      <c r="B133" s="27" t="str">
        <f>"22132"</f>
        <v>22132</v>
      </c>
      <c r="C133" s="7" t="s">
        <v>265</v>
      </c>
      <c r="D133" s="7" t="str">
        <f>"429005198910115291"</f>
        <v>429005198910115291</v>
      </c>
      <c r="E133" s="7" t="s">
        <v>258</v>
      </c>
      <c r="F133" s="7">
        <v>911202</v>
      </c>
      <c r="G133" s="7" t="s">
        <v>266</v>
      </c>
      <c r="H133" s="7" t="s">
        <v>105</v>
      </c>
    </row>
    <row r="134" spans="1:8" ht="31.5" customHeight="1">
      <c r="A134" s="24">
        <v>132</v>
      </c>
      <c r="B134" s="27" t="str">
        <f>"9431"</f>
        <v>9431</v>
      </c>
      <c r="C134" s="7" t="s">
        <v>267</v>
      </c>
      <c r="D134" s="7" t="str">
        <f>"421087199303250020"</f>
        <v>421087199303250020</v>
      </c>
      <c r="E134" s="7" t="s">
        <v>258</v>
      </c>
      <c r="F134" s="7">
        <v>911203</v>
      </c>
      <c r="G134" s="7" t="s">
        <v>247</v>
      </c>
      <c r="H134" s="7" t="s">
        <v>105</v>
      </c>
    </row>
    <row r="135" spans="1:8" ht="31.5" customHeight="1">
      <c r="A135" s="24">
        <v>133</v>
      </c>
      <c r="B135" s="27" t="str">
        <f>"12884"</f>
        <v>12884</v>
      </c>
      <c r="C135" s="7" t="s">
        <v>268</v>
      </c>
      <c r="D135" s="7" t="str">
        <f>"421087199010152195"</f>
        <v>421087199010152195</v>
      </c>
      <c r="E135" s="7" t="s">
        <v>258</v>
      </c>
      <c r="F135" s="7">
        <v>911203</v>
      </c>
      <c r="G135" s="7" t="s">
        <v>247</v>
      </c>
      <c r="H135" s="7" t="s">
        <v>105</v>
      </c>
    </row>
    <row r="136" spans="1:8" ht="31.5" customHeight="1">
      <c r="A136" s="24">
        <v>134</v>
      </c>
      <c r="B136" s="27" t="str">
        <f>"16234"</f>
        <v>16234</v>
      </c>
      <c r="C136" s="7" t="s">
        <v>269</v>
      </c>
      <c r="D136" s="7" t="str">
        <f>"429006199210081271"</f>
        <v>429006199210081271</v>
      </c>
      <c r="E136" s="7" t="s">
        <v>258</v>
      </c>
      <c r="F136" s="7">
        <v>911203</v>
      </c>
      <c r="G136" s="7" t="s">
        <v>247</v>
      </c>
      <c r="H136" s="7" t="s">
        <v>105</v>
      </c>
    </row>
    <row r="137" spans="1:8" ht="31.5" customHeight="1">
      <c r="A137" s="24">
        <v>135</v>
      </c>
      <c r="B137" s="27" t="str">
        <f>"17362"</f>
        <v>17362</v>
      </c>
      <c r="C137" s="7" t="s">
        <v>270</v>
      </c>
      <c r="D137" s="7" t="str">
        <f>"421087199202193733"</f>
        <v>421087199202193733</v>
      </c>
      <c r="E137" s="7" t="s">
        <v>258</v>
      </c>
      <c r="F137" s="7">
        <v>911203</v>
      </c>
      <c r="G137" s="7" t="s">
        <v>247</v>
      </c>
      <c r="H137" s="7" t="s">
        <v>105</v>
      </c>
    </row>
    <row r="138" spans="1:8" ht="31.5" customHeight="1">
      <c r="A138" s="24">
        <v>136</v>
      </c>
      <c r="B138" s="27" t="str">
        <f>"17652"</f>
        <v>17652</v>
      </c>
      <c r="C138" s="7" t="s">
        <v>271</v>
      </c>
      <c r="D138" s="7" t="str">
        <f>"421087199207302118"</f>
        <v>421087199207302118</v>
      </c>
      <c r="E138" s="7" t="s">
        <v>258</v>
      </c>
      <c r="F138" s="7">
        <v>911203</v>
      </c>
      <c r="G138" s="7" t="s">
        <v>247</v>
      </c>
      <c r="H138" s="7" t="s">
        <v>105</v>
      </c>
    </row>
    <row r="139" spans="1:8" ht="31.5" customHeight="1">
      <c r="A139" s="24">
        <v>137</v>
      </c>
      <c r="B139" s="27" t="str">
        <f>"9079"</f>
        <v>9079</v>
      </c>
      <c r="C139" s="7" t="s">
        <v>272</v>
      </c>
      <c r="D139" s="7" t="s">
        <v>273</v>
      </c>
      <c r="E139" s="7" t="s">
        <v>274</v>
      </c>
      <c r="F139" s="7">
        <v>911301</v>
      </c>
      <c r="G139" s="7" t="s">
        <v>259</v>
      </c>
      <c r="H139" s="7" t="s">
        <v>105</v>
      </c>
    </row>
    <row r="140" spans="1:8" ht="31.5" customHeight="1">
      <c r="A140" s="24">
        <v>138</v>
      </c>
      <c r="B140" s="27" t="str">
        <f>"13558"</f>
        <v>13558</v>
      </c>
      <c r="C140" s="7" t="s">
        <v>275</v>
      </c>
      <c r="D140" s="7" t="str">
        <f>"422823198909130435"</f>
        <v>422823198909130435</v>
      </c>
      <c r="E140" s="7" t="s">
        <v>274</v>
      </c>
      <c r="F140" s="7">
        <v>911301</v>
      </c>
      <c r="G140" s="7" t="s">
        <v>259</v>
      </c>
      <c r="H140" s="7" t="s">
        <v>105</v>
      </c>
    </row>
    <row r="141" spans="1:8" ht="31.5" customHeight="1">
      <c r="A141" s="24">
        <v>139</v>
      </c>
      <c r="B141" s="27" t="str">
        <f>"7984"</f>
        <v>7984</v>
      </c>
      <c r="C141" s="7" t="s">
        <v>276</v>
      </c>
      <c r="D141" s="7" t="str">
        <f>"422828198902281558"</f>
        <v>422828198902281558</v>
      </c>
      <c r="E141" s="7" t="s">
        <v>277</v>
      </c>
      <c r="F141" s="7">
        <v>911401</v>
      </c>
      <c r="G141" s="7" t="s">
        <v>247</v>
      </c>
      <c r="H141" s="7" t="s">
        <v>105</v>
      </c>
    </row>
    <row r="142" spans="1:8" ht="31.5" customHeight="1">
      <c r="A142" s="24">
        <v>140</v>
      </c>
      <c r="B142" s="27" t="str">
        <f>"9259"</f>
        <v>9259</v>
      </c>
      <c r="C142" s="7" t="s">
        <v>278</v>
      </c>
      <c r="D142" s="7" t="s">
        <v>279</v>
      </c>
      <c r="E142" s="7" t="s">
        <v>277</v>
      </c>
      <c r="F142" s="7">
        <v>911401</v>
      </c>
      <c r="G142" s="7" t="s">
        <v>247</v>
      </c>
      <c r="H142" s="7" t="s">
        <v>105</v>
      </c>
    </row>
    <row r="143" spans="1:8" ht="31.5" customHeight="1">
      <c r="A143" s="24">
        <v>141</v>
      </c>
      <c r="B143" s="27" t="str">
        <f>"10476"</f>
        <v>10476</v>
      </c>
      <c r="C143" s="7" t="s">
        <v>280</v>
      </c>
      <c r="D143" s="7" t="str">
        <f>"421022199507110056"</f>
        <v>421022199507110056</v>
      </c>
      <c r="E143" s="7" t="s">
        <v>277</v>
      </c>
      <c r="F143" s="7">
        <v>911401</v>
      </c>
      <c r="G143" s="7" t="s">
        <v>247</v>
      </c>
      <c r="H143" s="7" t="s">
        <v>105</v>
      </c>
    </row>
    <row r="144" spans="1:8" ht="31.5" customHeight="1">
      <c r="A144" s="24">
        <v>142</v>
      </c>
      <c r="B144" s="27" t="str">
        <f>"12363"</f>
        <v>12363</v>
      </c>
      <c r="C144" s="7" t="s">
        <v>281</v>
      </c>
      <c r="D144" s="7" t="str">
        <f>"429006199410108758"</f>
        <v>429006199410108758</v>
      </c>
      <c r="E144" s="7" t="s">
        <v>277</v>
      </c>
      <c r="F144" s="7">
        <v>911401</v>
      </c>
      <c r="G144" s="7" t="s">
        <v>247</v>
      </c>
      <c r="H144" s="7" t="s">
        <v>105</v>
      </c>
    </row>
    <row r="145" spans="1:8" ht="31.5" customHeight="1">
      <c r="A145" s="24">
        <v>143</v>
      </c>
      <c r="B145" s="27" t="str">
        <f>"16897"</f>
        <v>16897</v>
      </c>
      <c r="C145" s="7" t="s">
        <v>282</v>
      </c>
      <c r="D145" s="7" t="s">
        <v>283</v>
      </c>
      <c r="E145" s="7" t="s">
        <v>277</v>
      </c>
      <c r="F145" s="7">
        <v>911401</v>
      </c>
      <c r="G145" s="7" t="s">
        <v>247</v>
      </c>
      <c r="H145" s="7" t="s">
        <v>105</v>
      </c>
    </row>
    <row r="146" spans="1:8" ht="31.5" customHeight="1">
      <c r="A146" s="24">
        <v>144</v>
      </c>
      <c r="B146" s="27" t="str">
        <f>"18065"</f>
        <v>18065</v>
      </c>
      <c r="C146" s="7" t="s">
        <v>284</v>
      </c>
      <c r="D146" s="7" t="str">
        <f>"421081199108210025"</f>
        <v>421081199108210025</v>
      </c>
      <c r="E146" s="7" t="s">
        <v>277</v>
      </c>
      <c r="F146" s="7">
        <v>911401</v>
      </c>
      <c r="G146" s="7" t="s">
        <v>247</v>
      </c>
      <c r="H146" s="7" t="s">
        <v>105</v>
      </c>
    </row>
    <row r="147" spans="1:8" ht="31.5" customHeight="1">
      <c r="A147" s="24">
        <v>145</v>
      </c>
      <c r="B147" s="27" t="str">
        <f>"20130"</f>
        <v>20130</v>
      </c>
      <c r="C147" s="7" t="s">
        <v>285</v>
      </c>
      <c r="D147" s="7" t="s">
        <v>286</v>
      </c>
      <c r="E147" s="7" t="s">
        <v>277</v>
      </c>
      <c r="F147" s="7">
        <v>911401</v>
      </c>
      <c r="G147" s="7" t="s">
        <v>247</v>
      </c>
      <c r="H147" s="7" t="s">
        <v>105</v>
      </c>
    </row>
    <row r="148" spans="1:8" ht="31.5" customHeight="1">
      <c r="A148" s="24">
        <v>146</v>
      </c>
      <c r="B148" s="27" t="str">
        <f>"20339"</f>
        <v>20339</v>
      </c>
      <c r="C148" s="7" t="s">
        <v>287</v>
      </c>
      <c r="D148" s="7" t="str">
        <f>"429001198810096913"</f>
        <v>429001198810096913</v>
      </c>
      <c r="E148" s="7" t="s">
        <v>277</v>
      </c>
      <c r="F148" s="7">
        <v>911401</v>
      </c>
      <c r="G148" s="7" t="s">
        <v>247</v>
      </c>
      <c r="H148" s="7" t="s">
        <v>104</v>
      </c>
    </row>
    <row r="149" spans="1:8" ht="31.5" customHeight="1">
      <c r="A149" s="24">
        <v>147</v>
      </c>
      <c r="B149" s="27">
        <v>7750</v>
      </c>
      <c r="C149" s="7" t="s">
        <v>288</v>
      </c>
      <c r="D149" s="7" t="str">
        <f>"421023198806078756"</f>
        <v>421023198806078756</v>
      </c>
      <c r="E149" s="7" t="s">
        <v>289</v>
      </c>
      <c r="F149" s="7">
        <v>911501</v>
      </c>
      <c r="G149" s="7" t="s">
        <v>247</v>
      </c>
      <c r="H149" s="7" t="s">
        <v>104</v>
      </c>
    </row>
    <row r="150" spans="1:8" ht="31.5" customHeight="1">
      <c r="A150" s="24">
        <v>148</v>
      </c>
      <c r="B150" s="27" t="str">
        <f>"11369"</f>
        <v>11369</v>
      </c>
      <c r="C150" s="7" t="s">
        <v>290</v>
      </c>
      <c r="D150" s="7" t="str">
        <f>"421023199502188352"</f>
        <v>421023199502188352</v>
      </c>
      <c r="E150" s="7" t="s">
        <v>289</v>
      </c>
      <c r="F150" s="7">
        <v>911501</v>
      </c>
      <c r="G150" s="7" t="s">
        <v>247</v>
      </c>
      <c r="H150" s="7" t="s">
        <v>104</v>
      </c>
    </row>
    <row r="151" spans="1:8" ht="31.5" customHeight="1">
      <c r="A151" s="24">
        <v>149</v>
      </c>
      <c r="B151" s="27" t="str">
        <f>"11491"</f>
        <v>11491</v>
      </c>
      <c r="C151" s="7" t="s">
        <v>291</v>
      </c>
      <c r="D151" s="7" t="str">
        <f>"420802199105020012"</f>
        <v>420802199105020012</v>
      </c>
      <c r="E151" s="7" t="s">
        <v>289</v>
      </c>
      <c r="F151" s="7">
        <v>911501</v>
      </c>
      <c r="G151" s="7" t="s">
        <v>247</v>
      </c>
      <c r="H151" s="7" t="s">
        <v>104</v>
      </c>
    </row>
    <row r="152" spans="1:8" ht="31.5" customHeight="1">
      <c r="A152" s="24">
        <v>150</v>
      </c>
      <c r="B152" s="27" t="str">
        <f>"12667"</f>
        <v>12667</v>
      </c>
      <c r="C152" s="7" t="s">
        <v>292</v>
      </c>
      <c r="D152" s="7" t="str">
        <f>"420881199505115833"</f>
        <v>420881199505115833</v>
      </c>
      <c r="E152" s="7" t="s">
        <v>289</v>
      </c>
      <c r="F152" s="7">
        <v>911501</v>
      </c>
      <c r="G152" s="7" t="s">
        <v>247</v>
      </c>
      <c r="H152" s="7" t="s">
        <v>293</v>
      </c>
    </row>
    <row r="153" spans="1:8" ht="31.5" customHeight="1">
      <c r="A153" s="24">
        <v>151</v>
      </c>
      <c r="B153" s="27" t="str">
        <f>"13684"</f>
        <v>13684</v>
      </c>
      <c r="C153" s="7" t="s">
        <v>294</v>
      </c>
      <c r="D153" s="7" t="str">
        <f>"421023198707267922"</f>
        <v>421023198707267922</v>
      </c>
      <c r="E153" s="7" t="s">
        <v>289</v>
      </c>
      <c r="F153" s="7">
        <v>911501</v>
      </c>
      <c r="G153" s="7" t="s">
        <v>247</v>
      </c>
      <c r="H153" s="7" t="s">
        <v>104</v>
      </c>
    </row>
    <row r="154" spans="1:8" ht="31.5" customHeight="1">
      <c r="A154" s="24">
        <v>152</v>
      </c>
      <c r="B154" s="27" t="str">
        <f>"8306"</f>
        <v>8306</v>
      </c>
      <c r="C154" s="7" t="s">
        <v>295</v>
      </c>
      <c r="D154" s="7" t="str">
        <f>"421023199601212944"</f>
        <v>421023199601212944</v>
      </c>
      <c r="E154" s="7" t="s">
        <v>289</v>
      </c>
      <c r="F154" s="7">
        <v>911501</v>
      </c>
      <c r="G154" s="7" t="s">
        <v>247</v>
      </c>
      <c r="H154" s="7" t="s">
        <v>104</v>
      </c>
    </row>
    <row r="155" spans="1:8" ht="31.5" customHeight="1">
      <c r="A155" s="24">
        <v>153</v>
      </c>
      <c r="B155" s="27" t="str">
        <f>"8465"</f>
        <v>8465</v>
      </c>
      <c r="C155" s="7" t="s">
        <v>296</v>
      </c>
      <c r="D155" s="7" t="str">
        <f>"421023199001176652"</f>
        <v>421023199001176652</v>
      </c>
      <c r="E155" s="7" t="s">
        <v>297</v>
      </c>
      <c r="F155" s="7">
        <v>911502</v>
      </c>
      <c r="G155" s="7" t="s">
        <v>298</v>
      </c>
      <c r="H155" s="7" t="s">
        <v>104</v>
      </c>
    </row>
    <row r="156" spans="1:8" ht="31.5" customHeight="1">
      <c r="A156" s="24">
        <v>154</v>
      </c>
      <c r="B156" s="27" t="str">
        <f>"21568"</f>
        <v>21568</v>
      </c>
      <c r="C156" s="7" t="s">
        <v>299</v>
      </c>
      <c r="D156" s="7" t="str">
        <f>"421023199201214959"</f>
        <v>421023199201214959</v>
      </c>
      <c r="E156" s="7" t="s">
        <v>297</v>
      </c>
      <c r="F156" s="7">
        <v>911502</v>
      </c>
      <c r="G156" s="7" t="s">
        <v>298</v>
      </c>
      <c r="H156" s="7" t="s">
        <v>104</v>
      </c>
    </row>
    <row r="157" spans="1:8" ht="31.5" customHeight="1">
      <c r="A157" s="24">
        <v>155</v>
      </c>
      <c r="B157" s="3" t="str">
        <f>"17118"</f>
        <v>17118</v>
      </c>
      <c r="C157" s="3" t="s">
        <v>300</v>
      </c>
      <c r="D157" s="22" t="str">
        <f>"421223199103190050"</f>
        <v>421223199103190050</v>
      </c>
      <c r="E157" s="7" t="s">
        <v>301</v>
      </c>
      <c r="F157" s="7">
        <v>911503</v>
      </c>
      <c r="G157" s="7" t="s">
        <v>302</v>
      </c>
      <c r="H157" s="7" t="s">
        <v>303</v>
      </c>
    </row>
    <row r="158" spans="1:8" ht="31.5" customHeight="1">
      <c r="A158" s="24">
        <v>156</v>
      </c>
      <c r="B158" s="3" t="str">
        <f>"21198"</f>
        <v>21198</v>
      </c>
      <c r="C158" s="3" t="s">
        <v>304</v>
      </c>
      <c r="D158" s="22" t="str">
        <f>"421023199209090014"</f>
        <v>421023199209090014</v>
      </c>
      <c r="E158" s="7" t="s">
        <v>297</v>
      </c>
      <c r="F158" s="7">
        <v>911503</v>
      </c>
      <c r="G158" s="7" t="s">
        <v>305</v>
      </c>
      <c r="H158" s="7" t="s">
        <v>104</v>
      </c>
    </row>
    <row r="159" spans="1:8" ht="31.5" customHeight="1">
      <c r="A159" s="24">
        <v>157</v>
      </c>
      <c r="B159" s="27" t="str">
        <f>"16455"</f>
        <v>16455</v>
      </c>
      <c r="C159" s="7" t="s">
        <v>306</v>
      </c>
      <c r="D159" s="7" t="str">
        <f>"421081199806232176"</f>
        <v>421081199806232176</v>
      </c>
      <c r="E159" s="7" t="s">
        <v>297</v>
      </c>
      <c r="F159" s="7">
        <v>911503</v>
      </c>
      <c r="G159" s="7" t="s">
        <v>305</v>
      </c>
      <c r="H159" s="7" t="s">
        <v>104</v>
      </c>
    </row>
    <row r="160" spans="1:8" ht="31.5" customHeight="1">
      <c r="A160" s="24">
        <v>158</v>
      </c>
      <c r="B160" s="27" t="str">
        <f>"16856"</f>
        <v>16856</v>
      </c>
      <c r="C160" s="7" t="s">
        <v>307</v>
      </c>
      <c r="D160" s="7" t="str">
        <f>"420528198907122259"</f>
        <v>420528198907122259</v>
      </c>
      <c r="E160" s="7" t="s">
        <v>297</v>
      </c>
      <c r="F160" s="7">
        <v>911503</v>
      </c>
      <c r="G160" s="7" t="s">
        <v>305</v>
      </c>
      <c r="H160" s="7" t="s">
        <v>104</v>
      </c>
    </row>
    <row r="161" spans="1:8" ht="31.5" customHeight="1">
      <c r="A161" s="24">
        <v>159</v>
      </c>
      <c r="B161" s="27" t="str">
        <f>"8038"</f>
        <v>8038</v>
      </c>
      <c r="C161" s="7" t="s">
        <v>308</v>
      </c>
      <c r="D161" s="7" t="str">
        <f>"421083199301250099"</f>
        <v>421083199301250099</v>
      </c>
      <c r="E161" s="7" t="s">
        <v>309</v>
      </c>
      <c r="F161" s="7">
        <v>911601</v>
      </c>
      <c r="G161" s="7" t="s">
        <v>247</v>
      </c>
      <c r="H161" s="7" t="s">
        <v>104</v>
      </c>
    </row>
    <row r="162" spans="1:8" ht="31.5" customHeight="1">
      <c r="A162" s="24">
        <v>160</v>
      </c>
      <c r="B162" s="27" t="str">
        <f>"9070"</f>
        <v>9070</v>
      </c>
      <c r="C162" s="7" t="s">
        <v>310</v>
      </c>
      <c r="D162" s="7" t="str">
        <f>"420684199405018516"</f>
        <v>420684199405018516</v>
      </c>
      <c r="E162" s="7" t="s">
        <v>309</v>
      </c>
      <c r="F162" s="7">
        <v>911601</v>
      </c>
      <c r="G162" s="7" t="s">
        <v>247</v>
      </c>
      <c r="H162" s="7" t="s">
        <v>293</v>
      </c>
    </row>
    <row r="163" spans="1:8" ht="31.5" customHeight="1">
      <c r="A163" s="24">
        <v>161</v>
      </c>
      <c r="B163" s="27" t="str">
        <f>"9829"</f>
        <v>9829</v>
      </c>
      <c r="C163" s="7" t="s">
        <v>311</v>
      </c>
      <c r="D163" s="7" t="str">
        <f>"421083199106110015"</f>
        <v>421083199106110015</v>
      </c>
      <c r="E163" s="7" t="s">
        <v>309</v>
      </c>
      <c r="F163" s="7">
        <v>911601</v>
      </c>
      <c r="G163" s="7" t="s">
        <v>247</v>
      </c>
      <c r="H163" s="7" t="s">
        <v>104</v>
      </c>
    </row>
    <row r="164" spans="1:8" ht="31.5" customHeight="1">
      <c r="A164" s="24">
        <v>162</v>
      </c>
      <c r="B164" s="27" t="str">
        <f>"12318"</f>
        <v>12318</v>
      </c>
      <c r="C164" s="7" t="s">
        <v>312</v>
      </c>
      <c r="D164" s="7" t="str">
        <f>"429001199209285590"</f>
        <v>429001199209285590</v>
      </c>
      <c r="E164" s="7" t="s">
        <v>309</v>
      </c>
      <c r="F164" s="7">
        <v>911601</v>
      </c>
      <c r="G164" s="7" t="s">
        <v>313</v>
      </c>
      <c r="H164" s="7" t="s">
        <v>104</v>
      </c>
    </row>
    <row r="165" spans="1:8" ht="31.5" customHeight="1">
      <c r="A165" s="24">
        <v>163</v>
      </c>
      <c r="B165" s="27" t="str">
        <f>"12552"</f>
        <v>12552</v>
      </c>
      <c r="C165" s="7" t="s">
        <v>314</v>
      </c>
      <c r="D165" s="7" t="str">
        <f>"421083199110086871"</f>
        <v>421083199110086871</v>
      </c>
      <c r="E165" s="7" t="s">
        <v>309</v>
      </c>
      <c r="F165" s="7">
        <v>911601</v>
      </c>
      <c r="G165" s="7" t="s">
        <v>247</v>
      </c>
      <c r="H165" s="7" t="s">
        <v>104</v>
      </c>
    </row>
    <row r="166" spans="1:8" ht="31.5" customHeight="1">
      <c r="A166" s="24">
        <v>164</v>
      </c>
      <c r="B166" s="27" t="str">
        <f>"14205"</f>
        <v>14205</v>
      </c>
      <c r="C166" s="7" t="s">
        <v>315</v>
      </c>
      <c r="D166" s="7" t="s">
        <v>316</v>
      </c>
      <c r="E166" s="7" t="s">
        <v>309</v>
      </c>
      <c r="F166" s="7">
        <v>911601</v>
      </c>
      <c r="G166" s="7" t="s">
        <v>247</v>
      </c>
      <c r="H166" s="7" t="s">
        <v>104</v>
      </c>
    </row>
    <row r="167" spans="1:8" ht="31.5" customHeight="1">
      <c r="A167" s="24">
        <v>165</v>
      </c>
      <c r="B167" s="27" t="str">
        <f>"16834"</f>
        <v>16834</v>
      </c>
      <c r="C167" s="7" t="s">
        <v>317</v>
      </c>
      <c r="D167" s="7" t="str">
        <f>"429004199012020053"</f>
        <v>429004199012020053</v>
      </c>
      <c r="E167" s="7" t="s">
        <v>309</v>
      </c>
      <c r="F167" s="7">
        <v>911601</v>
      </c>
      <c r="G167" s="7" t="s">
        <v>247</v>
      </c>
      <c r="H167" s="7" t="s">
        <v>303</v>
      </c>
    </row>
    <row r="168" spans="1:8" ht="31.5" customHeight="1">
      <c r="A168" s="24">
        <v>166</v>
      </c>
      <c r="B168" s="27" t="str">
        <f>"19919"</f>
        <v>19919</v>
      </c>
      <c r="C168" s="7" t="s">
        <v>318</v>
      </c>
      <c r="D168" s="7" t="str">
        <f>"421202199406060059"</f>
        <v>421202199406060059</v>
      </c>
      <c r="E168" s="7" t="s">
        <v>309</v>
      </c>
      <c r="F168" s="7">
        <v>911601</v>
      </c>
      <c r="G168" s="7" t="s">
        <v>247</v>
      </c>
      <c r="H168" s="7" t="s">
        <v>104</v>
      </c>
    </row>
    <row r="169" spans="1:8" ht="31.5" customHeight="1">
      <c r="A169" s="24">
        <v>167</v>
      </c>
      <c r="B169" s="27" t="str">
        <f>"21884"</f>
        <v>21884</v>
      </c>
      <c r="C169" s="7" t="s">
        <v>319</v>
      </c>
      <c r="D169" s="7" t="str">
        <f>"421102199506200471"</f>
        <v>421102199506200471</v>
      </c>
      <c r="E169" s="7" t="s">
        <v>309</v>
      </c>
      <c r="F169" s="7">
        <v>911601</v>
      </c>
      <c r="G169" s="7" t="s">
        <v>247</v>
      </c>
      <c r="H169" s="7" t="s">
        <v>104</v>
      </c>
    </row>
    <row r="170" spans="1:8" ht="31.5" customHeight="1">
      <c r="A170" s="24">
        <v>168</v>
      </c>
      <c r="B170" s="27" t="str">
        <f>"16794"</f>
        <v>16794</v>
      </c>
      <c r="C170" s="7" t="s">
        <v>320</v>
      </c>
      <c r="D170" s="7" t="str">
        <f>"421221199307260011"</f>
        <v>421221199307260011</v>
      </c>
      <c r="E170" s="7" t="s">
        <v>309</v>
      </c>
      <c r="F170" s="7">
        <v>911602</v>
      </c>
      <c r="G170" s="7" t="s">
        <v>321</v>
      </c>
      <c r="H170" s="7" t="s">
        <v>104</v>
      </c>
    </row>
    <row r="171" spans="1:8" ht="31.5" customHeight="1">
      <c r="A171" s="24">
        <v>169</v>
      </c>
      <c r="B171" s="27" t="str">
        <f>"19090"</f>
        <v>19090</v>
      </c>
      <c r="C171" s="7" t="s">
        <v>322</v>
      </c>
      <c r="D171" s="7" t="str">
        <f>"421023199307080020"</f>
        <v>421023199307080020</v>
      </c>
      <c r="E171" s="7" t="s">
        <v>309</v>
      </c>
      <c r="F171" s="7">
        <v>911602</v>
      </c>
      <c r="G171" s="7" t="s">
        <v>321</v>
      </c>
      <c r="H171" s="7" t="s">
        <v>104</v>
      </c>
    </row>
    <row r="172" spans="1:8" ht="31.5" customHeight="1">
      <c r="A172" s="24">
        <v>170</v>
      </c>
      <c r="B172" s="27" t="str">
        <f>"21012"</f>
        <v>21012</v>
      </c>
      <c r="C172" s="7" t="s">
        <v>323</v>
      </c>
      <c r="D172" s="7" t="str">
        <f>"421083198512120038"</f>
        <v>421083198512120038</v>
      </c>
      <c r="E172" s="7" t="s">
        <v>309</v>
      </c>
      <c r="F172" s="7">
        <v>911602</v>
      </c>
      <c r="G172" s="7" t="s">
        <v>324</v>
      </c>
      <c r="H172" s="7" t="s">
        <v>325</v>
      </c>
    </row>
    <row r="173" spans="1:8" ht="31.5" customHeight="1">
      <c r="A173" s="24">
        <v>171</v>
      </c>
      <c r="B173" s="27" t="str">
        <f>"21142"</f>
        <v>21142</v>
      </c>
      <c r="C173" s="7" t="s">
        <v>326</v>
      </c>
      <c r="D173" s="7" t="str">
        <f>"421083198612312811"</f>
        <v>421083198612312811</v>
      </c>
      <c r="E173" s="7" t="s">
        <v>309</v>
      </c>
      <c r="F173" s="7">
        <v>911602</v>
      </c>
      <c r="G173" s="7" t="s">
        <v>321</v>
      </c>
      <c r="H173" s="7" t="s">
        <v>104</v>
      </c>
    </row>
    <row r="174" spans="1:8" ht="31.5" customHeight="1">
      <c r="A174" s="24">
        <v>172</v>
      </c>
      <c r="B174" s="27" t="str">
        <f>"21352"</f>
        <v>21352</v>
      </c>
      <c r="C174" s="7" t="s">
        <v>327</v>
      </c>
      <c r="D174" s="7" t="str">
        <f>"421023199006168715"</f>
        <v>421023199006168715</v>
      </c>
      <c r="E174" s="7" t="s">
        <v>309</v>
      </c>
      <c r="F174" s="7">
        <v>911602</v>
      </c>
      <c r="G174" s="7" t="s">
        <v>321</v>
      </c>
      <c r="H174" s="7" t="s">
        <v>104</v>
      </c>
    </row>
    <row r="175" spans="1:8" ht="31.5" customHeight="1">
      <c r="A175" s="24">
        <v>173</v>
      </c>
      <c r="B175" s="27" t="str">
        <f>"21395"</f>
        <v>21395</v>
      </c>
      <c r="C175" s="7" t="s">
        <v>328</v>
      </c>
      <c r="D175" s="7" t="str">
        <f>"421022199508022445"</f>
        <v>421022199508022445</v>
      </c>
      <c r="E175" s="7" t="s">
        <v>309</v>
      </c>
      <c r="F175" s="7">
        <v>911602</v>
      </c>
      <c r="G175" s="7" t="s">
        <v>321</v>
      </c>
      <c r="H175" s="7" t="s">
        <v>104</v>
      </c>
    </row>
    <row r="176" spans="1:8" ht="31.5" customHeight="1">
      <c r="A176" s="24">
        <v>174</v>
      </c>
      <c r="B176" s="27" t="str">
        <f>"11043"</f>
        <v>11043</v>
      </c>
      <c r="C176" s="7" t="s">
        <v>329</v>
      </c>
      <c r="D176" s="7" t="str">
        <f>"421083199309150084"</f>
        <v>421083199309150084</v>
      </c>
      <c r="E176" s="7" t="s">
        <v>309</v>
      </c>
      <c r="F176" s="7">
        <v>911603</v>
      </c>
      <c r="G176" s="7" t="s">
        <v>330</v>
      </c>
      <c r="H176" s="7" t="s">
        <v>104</v>
      </c>
    </row>
    <row r="177" spans="1:8" ht="31.5" customHeight="1">
      <c r="A177" s="24">
        <v>175</v>
      </c>
      <c r="B177" s="27" t="str">
        <f>"21696"</f>
        <v>21696</v>
      </c>
      <c r="C177" s="7" t="s">
        <v>331</v>
      </c>
      <c r="D177" s="7" t="str">
        <f>"421083198611210442"</f>
        <v>421083198611210442</v>
      </c>
      <c r="E177" s="7" t="s">
        <v>309</v>
      </c>
      <c r="F177" s="7">
        <v>911603</v>
      </c>
      <c r="G177" s="7" t="s">
        <v>332</v>
      </c>
      <c r="H177" s="7" t="s">
        <v>293</v>
      </c>
    </row>
    <row r="178" spans="1:8" ht="31.5" customHeight="1">
      <c r="A178" s="24">
        <v>176</v>
      </c>
      <c r="B178" s="27" t="str">
        <f>"22158"</f>
        <v>22158</v>
      </c>
      <c r="C178" s="7" t="s">
        <v>333</v>
      </c>
      <c r="D178" s="7" t="str">
        <f>"420527199003113016"</f>
        <v>420527199003113016</v>
      </c>
      <c r="E178" s="7" t="s">
        <v>309</v>
      </c>
      <c r="F178" s="7">
        <v>911603</v>
      </c>
      <c r="G178" s="7" t="s">
        <v>330</v>
      </c>
      <c r="H178" s="7" t="s">
        <v>104</v>
      </c>
    </row>
    <row r="179" spans="1:8" ht="31.5" customHeight="1">
      <c r="A179" s="24">
        <v>177</v>
      </c>
      <c r="B179" s="27" t="str">
        <f>"9341"</f>
        <v>9341</v>
      </c>
      <c r="C179" s="7" t="s">
        <v>334</v>
      </c>
      <c r="D179" s="7" t="str">
        <f>"421083198811195312"</f>
        <v>421083198811195312</v>
      </c>
      <c r="E179" s="7" t="s">
        <v>309</v>
      </c>
      <c r="F179" s="7">
        <v>911604</v>
      </c>
      <c r="G179" s="7" t="s">
        <v>298</v>
      </c>
      <c r="H179" s="7" t="s">
        <v>104</v>
      </c>
    </row>
    <row r="180" spans="1:8" ht="31.5" customHeight="1">
      <c r="A180" s="24">
        <v>178</v>
      </c>
      <c r="B180" s="27" t="str">
        <f>"20860"</f>
        <v>20860</v>
      </c>
      <c r="C180" s="7" t="s">
        <v>335</v>
      </c>
      <c r="D180" s="7" t="str">
        <f>"420583199404193724"</f>
        <v>420583199404193724</v>
      </c>
      <c r="E180" s="7" t="s">
        <v>309</v>
      </c>
      <c r="F180" s="7">
        <v>911604</v>
      </c>
      <c r="G180" s="7" t="s">
        <v>298</v>
      </c>
      <c r="H180" s="7" t="s">
        <v>104</v>
      </c>
    </row>
    <row r="181" spans="1:8" ht="31.5" customHeight="1">
      <c r="A181" s="24">
        <v>179</v>
      </c>
      <c r="B181" s="27" t="str">
        <f>"21379"</f>
        <v>21379</v>
      </c>
      <c r="C181" s="7" t="s">
        <v>336</v>
      </c>
      <c r="D181" s="7" t="str">
        <f>"421022199605112434"</f>
        <v>421022199605112434</v>
      </c>
      <c r="E181" s="7" t="s">
        <v>309</v>
      </c>
      <c r="F181" s="7">
        <v>911604</v>
      </c>
      <c r="G181" s="7" t="s">
        <v>298</v>
      </c>
      <c r="H181" s="7" t="s">
        <v>104</v>
      </c>
    </row>
    <row r="182" spans="1:8" ht="31.5" customHeight="1">
      <c r="A182" s="24">
        <v>180</v>
      </c>
      <c r="B182" s="27" t="str">
        <f>"8490"</f>
        <v>8490</v>
      </c>
      <c r="C182" s="7" t="s">
        <v>337</v>
      </c>
      <c r="D182" s="7" t="s">
        <v>338</v>
      </c>
      <c r="E182" s="7" t="s">
        <v>339</v>
      </c>
      <c r="F182" s="7">
        <v>911701</v>
      </c>
      <c r="G182" s="7" t="s">
        <v>340</v>
      </c>
      <c r="H182" s="7" t="s">
        <v>303</v>
      </c>
    </row>
    <row r="183" spans="1:8" ht="31.5" customHeight="1">
      <c r="A183" s="24">
        <v>181</v>
      </c>
      <c r="B183" s="27" t="str">
        <f>"14453"</f>
        <v>14453</v>
      </c>
      <c r="C183" s="7" t="s">
        <v>341</v>
      </c>
      <c r="D183" s="7" t="str">
        <f>"420527199301052119"</f>
        <v>420527199301052119</v>
      </c>
      <c r="E183" s="7" t="s">
        <v>339</v>
      </c>
      <c r="F183" s="7">
        <v>911701</v>
      </c>
      <c r="G183" s="7" t="s">
        <v>330</v>
      </c>
      <c r="H183" s="7" t="s">
        <v>104</v>
      </c>
    </row>
    <row r="184" spans="1:8" ht="31.5" customHeight="1">
      <c r="A184" s="24">
        <v>182</v>
      </c>
      <c r="B184" s="27" t="str">
        <f>"22185"</f>
        <v>22185</v>
      </c>
      <c r="C184" s="7" t="s">
        <v>342</v>
      </c>
      <c r="D184" s="7" t="s">
        <v>343</v>
      </c>
      <c r="E184" s="7" t="s">
        <v>339</v>
      </c>
      <c r="F184" s="7">
        <v>911701</v>
      </c>
      <c r="G184" s="7" t="s">
        <v>330</v>
      </c>
      <c r="H184" s="7" t="s">
        <v>104</v>
      </c>
    </row>
    <row r="185" spans="1:8" ht="31.5" customHeight="1">
      <c r="A185" s="24">
        <v>183</v>
      </c>
      <c r="B185" s="27" t="str">
        <f>"10173"</f>
        <v>10173</v>
      </c>
      <c r="C185" s="7" t="s">
        <v>344</v>
      </c>
      <c r="D185" s="7" t="str">
        <f>"421081198202123732"</f>
        <v>421081198202123732</v>
      </c>
      <c r="E185" s="7" t="s">
        <v>339</v>
      </c>
      <c r="F185" s="7">
        <v>911702</v>
      </c>
      <c r="G185" s="7" t="s">
        <v>321</v>
      </c>
      <c r="H185" s="7" t="s">
        <v>134</v>
      </c>
    </row>
    <row r="186" spans="1:8" ht="31.5" customHeight="1">
      <c r="A186" s="24">
        <v>184</v>
      </c>
      <c r="B186" s="27" t="str">
        <f>"18338"</f>
        <v>18338</v>
      </c>
      <c r="C186" s="7" t="s">
        <v>345</v>
      </c>
      <c r="D186" s="7" t="s">
        <v>346</v>
      </c>
      <c r="E186" s="7" t="s">
        <v>339</v>
      </c>
      <c r="F186" s="7">
        <v>911702</v>
      </c>
      <c r="G186" s="7" t="s">
        <v>321</v>
      </c>
      <c r="H186" s="7" t="s">
        <v>104</v>
      </c>
    </row>
    <row r="187" spans="1:8" ht="31.5" customHeight="1">
      <c r="A187" s="24">
        <v>185</v>
      </c>
      <c r="B187" s="27" t="str">
        <f>"19741"</f>
        <v>19741</v>
      </c>
      <c r="C187" s="7" t="s">
        <v>347</v>
      </c>
      <c r="D187" s="7" t="str">
        <f>"421087198210075310"</f>
        <v>421087198210075310</v>
      </c>
      <c r="E187" s="7" t="s">
        <v>339</v>
      </c>
      <c r="F187" s="7">
        <v>911702</v>
      </c>
      <c r="G187" s="7" t="s">
        <v>348</v>
      </c>
      <c r="H187" s="7" t="s">
        <v>293</v>
      </c>
    </row>
    <row r="188" spans="1:8" ht="31.5" customHeight="1">
      <c r="A188" s="24">
        <v>186</v>
      </c>
      <c r="B188" s="27" t="str">
        <f>"6936"</f>
        <v>6936</v>
      </c>
      <c r="C188" s="7" t="s">
        <v>349</v>
      </c>
      <c r="D188" s="7" t="str">
        <f>"421022199111071513"</f>
        <v>421022199111071513</v>
      </c>
      <c r="E188" s="7" t="s">
        <v>339</v>
      </c>
      <c r="F188" s="7">
        <v>911703</v>
      </c>
      <c r="G188" s="7" t="s">
        <v>298</v>
      </c>
      <c r="H188" s="7" t="s">
        <v>104</v>
      </c>
    </row>
    <row r="189" spans="1:8" ht="31.5" customHeight="1">
      <c r="A189" s="24">
        <v>187</v>
      </c>
      <c r="B189" s="27" t="str">
        <f>"13108"</f>
        <v>13108</v>
      </c>
      <c r="C189" s="7" t="s">
        <v>350</v>
      </c>
      <c r="D189" s="7" t="str">
        <f>"421081198801180018"</f>
        <v>421081198801180018</v>
      </c>
      <c r="E189" s="7" t="s">
        <v>339</v>
      </c>
      <c r="F189" s="7">
        <v>911703</v>
      </c>
      <c r="G189" s="7" t="s">
        <v>298</v>
      </c>
      <c r="H189" s="7" t="s">
        <v>104</v>
      </c>
    </row>
    <row r="190" spans="1:8" ht="31.5" customHeight="1">
      <c r="A190" s="24">
        <v>188</v>
      </c>
      <c r="B190" s="27" t="str">
        <f>"18918"</f>
        <v>18918</v>
      </c>
      <c r="C190" s="7" t="s">
        <v>132</v>
      </c>
      <c r="D190" s="7" t="str">
        <f>"421003198812033532"</f>
        <v>421003198812033532</v>
      </c>
      <c r="E190" s="7" t="s">
        <v>339</v>
      </c>
      <c r="F190" s="7">
        <v>911703</v>
      </c>
      <c r="G190" s="7" t="s">
        <v>298</v>
      </c>
      <c r="H190" s="7" t="s">
        <v>104</v>
      </c>
    </row>
    <row r="191" spans="1:8" ht="31.5" customHeight="1">
      <c r="A191" s="24">
        <v>189</v>
      </c>
      <c r="B191" s="27" t="str">
        <f>"22170"</f>
        <v>22170</v>
      </c>
      <c r="C191" s="7" t="s">
        <v>351</v>
      </c>
      <c r="D191" s="7" t="str">
        <f>"421002198712021028"</f>
        <v>421002198712021028</v>
      </c>
      <c r="E191" s="7" t="s">
        <v>339</v>
      </c>
      <c r="F191" s="7">
        <v>911703</v>
      </c>
      <c r="G191" s="7" t="s">
        <v>298</v>
      </c>
      <c r="H191" s="7" t="s">
        <v>104</v>
      </c>
    </row>
    <row r="192" spans="1:8" ht="31.5" customHeight="1">
      <c r="A192" s="24">
        <v>190</v>
      </c>
      <c r="B192" s="27" t="str">
        <f>"16703"</f>
        <v>16703</v>
      </c>
      <c r="C192" s="7" t="s">
        <v>352</v>
      </c>
      <c r="D192" s="7" t="str">
        <f>"421023199606250026"</f>
        <v>421023199606250026</v>
      </c>
      <c r="E192" s="7" t="s">
        <v>357</v>
      </c>
      <c r="F192" s="7">
        <v>911801</v>
      </c>
      <c r="G192" s="7" t="s">
        <v>353</v>
      </c>
      <c r="H192" s="7" t="s">
        <v>303</v>
      </c>
    </row>
    <row r="193" spans="1:8" ht="31.5" customHeight="1">
      <c r="A193" s="24">
        <v>191</v>
      </c>
      <c r="B193" s="27" t="str">
        <f>"16714"</f>
        <v>16714</v>
      </c>
      <c r="C193" s="7" t="s">
        <v>354</v>
      </c>
      <c r="D193" s="7" t="str">
        <f>"421003199005280056"</f>
        <v>421003199005280056</v>
      </c>
      <c r="E193" s="7" t="s">
        <v>357</v>
      </c>
      <c r="F193" s="7">
        <v>911801</v>
      </c>
      <c r="G193" s="7" t="s">
        <v>353</v>
      </c>
      <c r="H193" s="7" t="s">
        <v>104</v>
      </c>
    </row>
    <row r="194" spans="1:8" ht="31.5" customHeight="1">
      <c r="A194" s="24">
        <v>192</v>
      </c>
      <c r="B194" s="27" t="str">
        <f>"20883"</f>
        <v>20883</v>
      </c>
      <c r="C194" s="7" t="s">
        <v>355</v>
      </c>
      <c r="D194" s="7" t="str">
        <f>"421003199407244031"</f>
        <v>421003199407244031</v>
      </c>
      <c r="E194" s="7" t="s">
        <v>357</v>
      </c>
      <c r="F194" s="7">
        <v>911801</v>
      </c>
      <c r="G194" s="7" t="s">
        <v>353</v>
      </c>
      <c r="H194" s="7" t="s">
        <v>104</v>
      </c>
    </row>
    <row r="195" spans="1:8" ht="31.5" customHeight="1">
      <c r="A195" s="24">
        <v>193</v>
      </c>
      <c r="B195" s="27" t="str">
        <f>"7452"</f>
        <v>7452</v>
      </c>
      <c r="C195" s="7" t="s">
        <v>356</v>
      </c>
      <c r="D195" s="7" t="str">
        <f>"420684199207065039"</f>
        <v>420684199207065039</v>
      </c>
      <c r="E195" s="7" t="s">
        <v>357</v>
      </c>
      <c r="F195" s="7">
        <v>911802</v>
      </c>
      <c r="G195" s="7" t="s">
        <v>358</v>
      </c>
      <c r="H195" s="7" t="s">
        <v>104</v>
      </c>
    </row>
    <row r="196" spans="1:8" ht="31.5" customHeight="1">
      <c r="A196" s="24">
        <v>194</v>
      </c>
      <c r="B196" s="27" t="str">
        <f>"13783"</f>
        <v>13783</v>
      </c>
      <c r="C196" s="7" t="s">
        <v>359</v>
      </c>
      <c r="D196" s="7" t="str">
        <f>"421022199110180072"</f>
        <v>421022199110180072</v>
      </c>
      <c r="E196" s="7" t="s">
        <v>1051</v>
      </c>
      <c r="F196" s="7">
        <v>911802</v>
      </c>
      <c r="G196" s="7" t="s">
        <v>358</v>
      </c>
      <c r="H196" s="7" t="s">
        <v>104</v>
      </c>
    </row>
    <row r="197" spans="1:8" ht="31.5" customHeight="1">
      <c r="A197" s="24">
        <v>195</v>
      </c>
      <c r="B197" s="27" t="str">
        <f>"17098"</f>
        <v>17098</v>
      </c>
      <c r="C197" s="7" t="s">
        <v>360</v>
      </c>
      <c r="D197" s="7" t="str">
        <f>"421022199206237539"</f>
        <v>421022199206237539</v>
      </c>
      <c r="E197" s="7" t="s">
        <v>357</v>
      </c>
      <c r="F197" s="7">
        <v>911802</v>
      </c>
      <c r="G197" s="7" t="s">
        <v>361</v>
      </c>
      <c r="H197" s="7" t="s">
        <v>325</v>
      </c>
    </row>
    <row r="198" spans="1:8" ht="31.5" customHeight="1">
      <c r="A198" s="24">
        <v>196</v>
      </c>
      <c r="B198" s="27" t="str">
        <f>"19102"</f>
        <v>19102</v>
      </c>
      <c r="C198" s="7" t="s">
        <v>362</v>
      </c>
      <c r="D198" s="7" t="str">
        <f>"420802199307170318"</f>
        <v>420802199307170318</v>
      </c>
      <c r="E198" s="7" t="s">
        <v>357</v>
      </c>
      <c r="F198" s="7">
        <v>911802</v>
      </c>
      <c r="G198" s="7" t="s">
        <v>358</v>
      </c>
      <c r="H198" s="7" t="s">
        <v>104</v>
      </c>
    </row>
    <row r="199" spans="1:8" ht="31.5" customHeight="1">
      <c r="A199" s="24">
        <v>197</v>
      </c>
      <c r="B199" s="27" t="str">
        <f>"20893"</f>
        <v>20893</v>
      </c>
      <c r="C199" s="7" t="s">
        <v>363</v>
      </c>
      <c r="D199" s="7" t="str">
        <f>"421202199303020046"</f>
        <v>421202199303020046</v>
      </c>
      <c r="E199" s="7" t="s">
        <v>357</v>
      </c>
      <c r="F199" s="7">
        <v>911802</v>
      </c>
      <c r="G199" s="7" t="s">
        <v>358</v>
      </c>
      <c r="H199" s="7" t="s">
        <v>104</v>
      </c>
    </row>
    <row r="200" spans="1:8" ht="31.5" customHeight="1">
      <c r="A200" s="24">
        <v>198</v>
      </c>
      <c r="B200" s="27" t="str">
        <f>"8323"</f>
        <v>8323</v>
      </c>
      <c r="C200" s="7" t="s">
        <v>364</v>
      </c>
      <c r="D200" s="7" t="str">
        <f>"421003198609191535"</f>
        <v>421003198609191535</v>
      </c>
      <c r="E200" s="7" t="s">
        <v>365</v>
      </c>
      <c r="F200" s="7">
        <v>911901</v>
      </c>
      <c r="G200" s="7" t="s">
        <v>366</v>
      </c>
      <c r="H200" s="7" t="s">
        <v>104</v>
      </c>
    </row>
    <row r="201" spans="1:8" ht="31.5" customHeight="1">
      <c r="A201" s="24">
        <v>199</v>
      </c>
      <c r="B201" s="27" t="str">
        <f>"11307"</f>
        <v>11307</v>
      </c>
      <c r="C201" s="7" t="s">
        <v>367</v>
      </c>
      <c r="D201" s="7" t="str">
        <f>"420322198409105449"</f>
        <v>420322198409105449</v>
      </c>
      <c r="E201" s="7" t="s">
        <v>365</v>
      </c>
      <c r="F201" s="7">
        <v>911901</v>
      </c>
      <c r="G201" s="7" t="s">
        <v>366</v>
      </c>
      <c r="H201" s="7" t="s">
        <v>104</v>
      </c>
    </row>
    <row r="202" spans="1:8" ht="31.5" customHeight="1">
      <c r="A202" s="24">
        <v>200</v>
      </c>
      <c r="B202" s="27" t="str">
        <f>"11317"</f>
        <v>11317</v>
      </c>
      <c r="C202" s="7" t="s">
        <v>368</v>
      </c>
      <c r="D202" s="7" t="str">
        <f>"421023198308195757"</f>
        <v>421023198308195757</v>
      </c>
      <c r="E202" s="7" t="s">
        <v>365</v>
      </c>
      <c r="F202" s="7">
        <v>911901</v>
      </c>
      <c r="G202" s="7" t="s">
        <v>369</v>
      </c>
      <c r="H202" s="7" t="s">
        <v>325</v>
      </c>
    </row>
    <row r="203" spans="1:8" ht="31.5" customHeight="1">
      <c r="A203" s="24">
        <v>201</v>
      </c>
      <c r="B203" s="27" t="str">
        <f>"13269"</f>
        <v>13269</v>
      </c>
      <c r="C203" s="7" t="s">
        <v>370</v>
      </c>
      <c r="D203" s="7" t="str">
        <f>"420583199508201522"</f>
        <v>420583199508201522</v>
      </c>
      <c r="E203" s="7" t="s">
        <v>365</v>
      </c>
      <c r="F203" s="7">
        <v>911901</v>
      </c>
      <c r="G203" s="7" t="s">
        <v>366</v>
      </c>
      <c r="H203" s="7" t="s">
        <v>104</v>
      </c>
    </row>
    <row r="204" spans="1:8" ht="31.5" customHeight="1">
      <c r="A204" s="24">
        <v>202</v>
      </c>
      <c r="B204" s="27" t="str">
        <f>"13530"</f>
        <v>13530</v>
      </c>
      <c r="C204" s="7" t="s">
        <v>371</v>
      </c>
      <c r="D204" s="7" t="str">
        <f>"420114199009040571"</f>
        <v>420114199009040571</v>
      </c>
      <c r="E204" s="7" t="s">
        <v>365</v>
      </c>
      <c r="F204" s="7">
        <v>911901</v>
      </c>
      <c r="G204" s="7" t="s">
        <v>366</v>
      </c>
      <c r="H204" s="7" t="s">
        <v>104</v>
      </c>
    </row>
    <row r="205" spans="1:8" ht="31.5" customHeight="1">
      <c r="A205" s="24">
        <v>203</v>
      </c>
      <c r="B205" s="27" t="str">
        <f>"14676"</f>
        <v>14676</v>
      </c>
      <c r="C205" s="7" t="s">
        <v>372</v>
      </c>
      <c r="D205" s="7" t="str">
        <f>"420606199407162045"</f>
        <v>420606199407162045</v>
      </c>
      <c r="E205" s="7" t="s">
        <v>365</v>
      </c>
      <c r="F205" s="7">
        <v>911901</v>
      </c>
      <c r="G205" s="7" t="s">
        <v>366</v>
      </c>
      <c r="H205" s="7" t="s">
        <v>104</v>
      </c>
    </row>
    <row r="206" spans="1:8" ht="31.5" customHeight="1">
      <c r="A206" s="24">
        <v>204</v>
      </c>
      <c r="B206" s="27" t="str">
        <f>"21607"</f>
        <v>21607</v>
      </c>
      <c r="C206" s="7" t="s">
        <v>373</v>
      </c>
      <c r="D206" s="7" t="str">
        <f>"420982198910170673"</f>
        <v>420982198910170673</v>
      </c>
      <c r="E206" s="7" t="s">
        <v>365</v>
      </c>
      <c r="F206" s="7">
        <v>911901</v>
      </c>
      <c r="G206" s="7" t="s">
        <v>366</v>
      </c>
      <c r="H206" s="7" t="s">
        <v>104</v>
      </c>
    </row>
    <row r="207" spans="1:8" ht="31.5" customHeight="1">
      <c r="A207" s="24">
        <v>205</v>
      </c>
      <c r="B207" s="27" t="str">
        <f>"12540"</f>
        <v>12540</v>
      </c>
      <c r="C207" s="7" t="s">
        <v>374</v>
      </c>
      <c r="D207" s="7" t="str">
        <f>"421022198801200058"</f>
        <v>421022198801200058</v>
      </c>
      <c r="E207" s="7" t="s">
        <v>365</v>
      </c>
      <c r="F207" s="7">
        <v>911902</v>
      </c>
      <c r="G207" s="7" t="s">
        <v>375</v>
      </c>
      <c r="H207" s="7" t="s">
        <v>293</v>
      </c>
    </row>
    <row r="208" spans="1:8" ht="31.5" customHeight="1">
      <c r="A208" s="24">
        <v>206</v>
      </c>
      <c r="B208" s="27" t="str">
        <f>"13577"</f>
        <v>13577</v>
      </c>
      <c r="C208" s="7" t="s">
        <v>376</v>
      </c>
      <c r="D208" s="7" t="str">
        <f>"421003198312291551"</f>
        <v>421003198312291551</v>
      </c>
      <c r="E208" s="7" t="s">
        <v>365</v>
      </c>
      <c r="F208" s="7">
        <v>911902</v>
      </c>
      <c r="G208" s="7" t="s">
        <v>375</v>
      </c>
      <c r="H208" s="7" t="s">
        <v>104</v>
      </c>
    </row>
    <row r="209" spans="1:8" ht="31.5" customHeight="1">
      <c r="A209" s="24">
        <v>207</v>
      </c>
      <c r="B209" s="27" t="str">
        <f>"14063"</f>
        <v>14063</v>
      </c>
      <c r="C209" s="7" t="s">
        <v>377</v>
      </c>
      <c r="D209" s="7" t="str">
        <f>"421002198501264230"</f>
        <v>421002198501264230</v>
      </c>
      <c r="E209" s="7" t="s">
        <v>365</v>
      </c>
      <c r="F209" s="7">
        <v>911902</v>
      </c>
      <c r="G209" s="7" t="s">
        <v>375</v>
      </c>
      <c r="H209" s="7" t="s">
        <v>104</v>
      </c>
    </row>
    <row r="210" spans="1:8" ht="31.5" customHeight="1">
      <c r="A210" s="24">
        <v>208</v>
      </c>
      <c r="B210" s="27" t="str">
        <f>"14070"</f>
        <v>14070</v>
      </c>
      <c r="C210" s="7" t="s">
        <v>378</v>
      </c>
      <c r="D210" s="7" t="str">
        <f>"421002198501050515"</f>
        <v>421002198501050515</v>
      </c>
      <c r="E210" s="7" t="s">
        <v>365</v>
      </c>
      <c r="F210" s="7">
        <v>911902</v>
      </c>
      <c r="G210" s="7" t="s">
        <v>375</v>
      </c>
      <c r="H210" s="7" t="s">
        <v>104</v>
      </c>
    </row>
    <row r="211" spans="1:8" ht="31.5" customHeight="1">
      <c r="A211" s="24">
        <v>209</v>
      </c>
      <c r="B211" s="27" t="str">
        <f>"15302"</f>
        <v>15302</v>
      </c>
      <c r="C211" s="7" t="s">
        <v>379</v>
      </c>
      <c r="D211" s="7" t="str">
        <f>"421024199305153827"</f>
        <v>421024199305153827</v>
      </c>
      <c r="E211" s="7" t="s">
        <v>365</v>
      </c>
      <c r="F211" s="7">
        <v>911902</v>
      </c>
      <c r="G211" s="7" t="s">
        <v>375</v>
      </c>
      <c r="H211" s="7" t="s">
        <v>104</v>
      </c>
    </row>
    <row r="212" spans="1:8" ht="31.5" customHeight="1">
      <c r="A212" s="24">
        <v>210</v>
      </c>
      <c r="B212" s="27" t="str">
        <f>"19142"</f>
        <v>19142</v>
      </c>
      <c r="C212" s="7" t="s">
        <v>380</v>
      </c>
      <c r="D212" s="7" t="str">
        <f>"421024199207130410"</f>
        <v>421024199207130410</v>
      </c>
      <c r="E212" s="7" t="s">
        <v>365</v>
      </c>
      <c r="F212" s="7">
        <v>911902</v>
      </c>
      <c r="G212" s="7" t="s">
        <v>375</v>
      </c>
      <c r="H212" s="7" t="s">
        <v>105</v>
      </c>
    </row>
    <row r="213" spans="1:8" ht="31.5" customHeight="1">
      <c r="A213" s="24">
        <v>211</v>
      </c>
      <c r="B213" s="27" t="str">
        <f>"9293"</f>
        <v>9293</v>
      </c>
      <c r="C213" s="7" t="s">
        <v>381</v>
      </c>
      <c r="D213" s="7" t="s">
        <v>382</v>
      </c>
      <c r="E213" s="7" t="s">
        <v>365</v>
      </c>
      <c r="F213" s="7">
        <v>911903</v>
      </c>
      <c r="G213" s="7" t="s">
        <v>383</v>
      </c>
      <c r="H213" s="7" t="s">
        <v>104</v>
      </c>
    </row>
    <row r="214" spans="1:8" ht="31.5" customHeight="1">
      <c r="A214" s="24">
        <v>212</v>
      </c>
      <c r="B214" s="27" t="str">
        <f>"9577"</f>
        <v>9577</v>
      </c>
      <c r="C214" s="7" t="s">
        <v>384</v>
      </c>
      <c r="D214" s="7" t="s">
        <v>385</v>
      </c>
      <c r="E214" s="7" t="s">
        <v>365</v>
      </c>
      <c r="F214" s="7">
        <v>911903</v>
      </c>
      <c r="G214" s="7" t="s">
        <v>321</v>
      </c>
      <c r="H214" s="7" t="s">
        <v>104</v>
      </c>
    </row>
    <row r="215" spans="1:8" ht="31.5" customHeight="1">
      <c r="A215" s="24">
        <v>213</v>
      </c>
      <c r="B215" s="27" t="str">
        <f>"14422"</f>
        <v>14422</v>
      </c>
      <c r="C215" s="7" t="s">
        <v>386</v>
      </c>
      <c r="D215" s="7" t="str">
        <f>"421022199506193611"</f>
        <v>421022199506193611</v>
      </c>
      <c r="E215" s="7" t="s">
        <v>365</v>
      </c>
      <c r="F215" s="7">
        <v>911903</v>
      </c>
      <c r="G215" s="7" t="s">
        <v>321</v>
      </c>
      <c r="H215" s="7" t="s">
        <v>104</v>
      </c>
    </row>
    <row r="216" spans="1:8" ht="31.5" customHeight="1">
      <c r="A216" s="24">
        <v>214</v>
      </c>
      <c r="B216" s="27" t="str">
        <f>"16210"</f>
        <v>16210</v>
      </c>
      <c r="C216" s="7" t="s">
        <v>387</v>
      </c>
      <c r="D216" s="7" t="str">
        <f>"421126199301034722"</f>
        <v>421126199301034722</v>
      </c>
      <c r="E216" s="7" t="s">
        <v>365</v>
      </c>
      <c r="F216" s="7">
        <v>911903</v>
      </c>
      <c r="G216" s="7" t="s">
        <v>321</v>
      </c>
      <c r="H216" s="7" t="s">
        <v>104</v>
      </c>
    </row>
    <row r="217" spans="1:8" ht="31.5" customHeight="1">
      <c r="A217" s="24">
        <v>215</v>
      </c>
      <c r="B217" s="27" t="str">
        <f>"9399"</f>
        <v>9399</v>
      </c>
      <c r="C217" s="7" t="s">
        <v>388</v>
      </c>
      <c r="D217" s="7" t="str">
        <f>"430721198811105225"</f>
        <v>430721198811105225</v>
      </c>
      <c r="E217" s="7" t="s">
        <v>389</v>
      </c>
      <c r="F217" s="7">
        <v>912002</v>
      </c>
      <c r="G217" s="7" t="s">
        <v>390</v>
      </c>
      <c r="H217" s="7" t="s">
        <v>391</v>
      </c>
    </row>
    <row r="218" spans="1:8" ht="31.5" customHeight="1">
      <c r="A218" s="24">
        <v>216</v>
      </c>
      <c r="B218" s="27" t="str">
        <f>"15444"</f>
        <v>15444</v>
      </c>
      <c r="C218" s="7" t="s">
        <v>392</v>
      </c>
      <c r="D218" s="7" t="str">
        <f>"411524198910022754"</f>
        <v>411524198910022754</v>
      </c>
      <c r="E218" s="7" t="s">
        <v>389</v>
      </c>
      <c r="F218" s="7">
        <v>912002</v>
      </c>
      <c r="G218" s="7" t="s">
        <v>321</v>
      </c>
      <c r="H218" s="7" t="s">
        <v>104</v>
      </c>
    </row>
    <row r="219" spans="1:8" ht="31.5" customHeight="1">
      <c r="A219" s="24">
        <v>217</v>
      </c>
      <c r="B219" s="27" t="str">
        <f>"20197"</f>
        <v>20197</v>
      </c>
      <c r="C219" s="7" t="s">
        <v>393</v>
      </c>
      <c r="D219" s="7" t="str">
        <f>"430721198612015200"</f>
        <v>430721198612015200</v>
      </c>
      <c r="E219" s="7" t="s">
        <v>389</v>
      </c>
      <c r="F219" s="7">
        <v>912002</v>
      </c>
      <c r="G219" s="7" t="s">
        <v>321</v>
      </c>
      <c r="H219" s="7" t="s">
        <v>104</v>
      </c>
    </row>
    <row r="220" spans="1:8" ht="31.5" customHeight="1">
      <c r="A220" s="24">
        <v>218</v>
      </c>
      <c r="B220" s="27" t="str">
        <f>"22165"</f>
        <v>22165</v>
      </c>
      <c r="C220" s="7" t="s">
        <v>394</v>
      </c>
      <c r="D220" s="7" t="str">
        <f>"421003199404273267"</f>
        <v>421003199404273267</v>
      </c>
      <c r="E220" s="7" t="s">
        <v>389</v>
      </c>
      <c r="F220" s="7">
        <v>912002</v>
      </c>
      <c r="G220" s="7" t="s">
        <v>321</v>
      </c>
      <c r="H220" s="7" t="s">
        <v>104</v>
      </c>
    </row>
    <row r="221" spans="1:8" ht="31.5" customHeight="1">
      <c r="A221" s="24">
        <v>219</v>
      </c>
      <c r="B221" s="27" t="str">
        <f>"22209"</f>
        <v>22209</v>
      </c>
      <c r="C221" s="7" t="s">
        <v>395</v>
      </c>
      <c r="D221" s="7" t="str">
        <f>"421302198811210410"</f>
        <v>421302198811210410</v>
      </c>
      <c r="E221" s="7" t="s">
        <v>389</v>
      </c>
      <c r="F221" s="7">
        <v>912003</v>
      </c>
      <c r="G221" s="7" t="s">
        <v>330</v>
      </c>
      <c r="H221" s="7" t="s">
        <v>104</v>
      </c>
    </row>
    <row r="222" spans="1:8" ht="31.5" customHeight="1">
      <c r="A222" s="24">
        <v>220</v>
      </c>
      <c r="B222" s="27" t="str">
        <f>"14199"</f>
        <v>14199</v>
      </c>
      <c r="C222" s="7" t="s">
        <v>396</v>
      </c>
      <c r="D222" s="7" t="str">
        <f>"421002199207051466"</f>
        <v>421002199207051466</v>
      </c>
      <c r="E222" s="7" t="s">
        <v>397</v>
      </c>
      <c r="F222" s="7">
        <v>912101</v>
      </c>
      <c r="G222" s="7" t="s">
        <v>390</v>
      </c>
      <c r="H222" s="7" t="s">
        <v>391</v>
      </c>
    </row>
    <row r="223" spans="1:8" ht="31.5" customHeight="1">
      <c r="A223" s="24">
        <v>221</v>
      </c>
      <c r="B223" s="27" t="str">
        <f>"18756"</f>
        <v>18756</v>
      </c>
      <c r="C223" s="7" t="s">
        <v>398</v>
      </c>
      <c r="D223" s="7" t="str">
        <f>"421003199212152348"</f>
        <v>421003199212152348</v>
      </c>
      <c r="E223" s="7" t="s">
        <v>397</v>
      </c>
      <c r="F223" s="7">
        <v>912101</v>
      </c>
      <c r="G223" s="7" t="s">
        <v>321</v>
      </c>
      <c r="H223" s="7" t="s">
        <v>104</v>
      </c>
    </row>
    <row r="224" spans="1:8" ht="31.5" customHeight="1">
      <c r="A224" s="24">
        <v>222</v>
      </c>
      <c r="B224" s="27" t="str">
        <f>"20287"</f>
        <v>20287</v>
      </c>
      <c r="C224" s="7" t="s">
        <v>399</v>
      </c>
      <c r="D224" s="7" t="str">
        <f>"421002198912011019"</f>
        <v>421002198912011019</v>
      </c>
      <c r="E224" s="7" t="s">
        <v>397</v>
      </c>
      <c r="F224" s="7">
        <v>912101</v>
      </c>
      <c r="G224" s="7" t="s">
        <v>321</v>
      </c>
      <c r="H224" s="7" t="s">
        <v>104</v>
      </c>
    </row>
    <row r="225" spans="1:8" ht="31.5" customHeight="1">
      <c r="A225" s="24">
        <v>223</v>
      </c>
      <c r="B225" s="27" t="str">
        <f>"11735"</f>
        <v>11735</v>
      </c>
      <c r="C225" s="7" t="s">
        <v>400</v>
      </c>
      <c r="D225" s="7" t="str">
        <f>"420521199509271515"</f>
        <v>420521199509271515</v>
      </c>
      <c r="E225" s="7" t="s">
        <v>401</v>
      </c>
      <c r="F225" s="7">
        <v>912201</v>
      </c>
      <c r="G225" s="7" t="s">
        <v>247</v>
      </c>
      <c r="H225" s="7" t="s">
        <v>104</v>
      </c>
    </row>
    <row r="226" spans="1:8" ht="31.5" customHeight="1">
      <c r="A226" s="24">
        <v>224</v>
      </c>
      <c r="B226" s="27">
        <v>11953</v>
      </c>
      <c r="C226" s="7" t="s">
        <v>402</v>
      </c>
      <c r="D226" s="7" t="str">
        <f>"420921199010125035"</f>
        <v>420921199010125035</v>
      </c>
      <c r="E226" s="7" t="s">
        <v>401</v>
      </c>
      <c r="F226" s="7">
        <v>912201</v>
      </c>
      <c r="G226" s="7" t="s">
        <v>247</v>
      </c>
      <c r="H226" s="7" t="s">
        <v>104</v>
      </c>
    </row>
    <row r="227" spans="1:8" ht="31.5" customHeight="1">
      <c r="A227" s="24">
        <v>225</v>
      </c>
      <c r="B227" s="27" t="str">
        <f>"18992"</f>
        <v>18992</v>
      </c>
      <c r="C227" s="7" t="s">
        <v>403</v>
      </c>
      <c r="D227" s="7" t="str">
        <f>"420116198906232432"</f>
        <v>420116198906232432</v>
      </c>
      <c r="E227" s="7" t="s">
        <v>401</v>
      </c>
      <c r="F227" s="7">
        <v>912201</v>
      </c>
      <c r="G227" s="7" t="s">
        <v>247</v>
      </c>
      <c r="H227" s="7" t="s">
        <v>104</v>
      </c>
    </row>
    <row r="228" spans="1:8" ht="31.5" customHeight="1">
      <c r="A228" s="24">
        <v>226</v>
      </c>
      <c r="B228" s="15">
        <v>14718</v>
      </c>
      <c r="C228" s="4" t="s">
        <v>404</v>
      </c>
      <c r="D228" s="5" t="s">
        <v>959</v>
      </c>
      <c r="E228" s="4" t="s">
        <v>405</v>
      </c>
      <c r="F228" s="4">
        <v>912302</v>
      </c>
      <c r="G228" s="4" t="s">
        <v>406</v>
      </c>
      <c r="H228" s="4" t="s">
        <v>407</v>
      </c>
    </row>
    <row r="229" spans="1:8" ht="31.5" customHeight="1">
      <c r="A229" s="24">
        <v>227</v>
      </c>
      <c r="B229" s="15">
        <v>16400</v>
      </c>
      <c r="C229" s="4" t="s">
        <v>408</v>
      </c>
      <c r="D229" s="5" t="s">
        <v>960</v>
      </c>
      <c r="E229" s="4" t="s">
        <v>405</v>
      </c>
      <c r="F229" s="4">
        <v>912302</v>
      </c>
      <c r="G229" s="4" t="s">
        <v>406</v>
      </c>
      <c r="H229" s="4" t="s">
        <v>407</v>
      </c>
    </row>
    <row r="230" spans="1:8" ht="31.5" customHeight="1">
      <c r="A230" s="24">
        <v>228</v>
      </c>
      <c r="B230" s="15">
        <v>16770</v>
      </c>
      <c r="C230" s="4" t="s">
        <v>409</v>
      </c>
      <c r="D230" s="5" t="s">
        <v>961</v>
      </c>
      <c r="E230" s="4" t="s">
        <v>405</v>
      </c>
      <c r="F230" s="4">
        <v>912302</v>
      </c>
      <c r="G230" s="4" t="s">
        <v>406</v>
      </c>
      <c r="H230" s="4" t="s">
        <v>407</v>
      </c>
    </row>
    <row r="231" spans="1:8" ht="31.5" customHeight="1">
      <c r="A231" s="24">
        <v>229</v>
      </c>
      <c r="B231" s="15">
        <v>17796</v>
      </c>
      <c r="C231" s="4" t="s">
        <v>410</v>
      </c>
      <c r="D231" s="5" t="s">
        <v>962</v>
      </c>
      <c r="E231" s="4" t="s">
        <v>405</v>
      </c>
      <c r="F231" s="4">
        <v>912302</v>
      </c>
      <c r="G231" s="4" t="s">
        <v>406</v>
      </c>
      <c r="H231" s="4" t="s">
        <v>407</v>
      </c>
    </row>
    <row r="232" spans="1:8" ht="31.5" customHeight="1">
      <c r="A232" s="24">
        <v>230</v>
      </c>
      <c r="B232" s="15">
        <v>20446</v>
      </c>
      <c r="C232" s="4" t="s">
        <v>411</v>
      </c>
      <c r="D232" s="5" t="s">
        <v>963</v>
      </c>
      <c r="E232" s="4" t="s">
        <v>405</v>
      </c>
      <c r="F232" s="4">
        <v>912302</v>
      </c>
      <c r="G232" s="4" t="s">
        <v>406</v>
      </c>
      <c r="H232" s="4" t="s">
        <v>407</v>
      </c>
    </row>
    <row r="233" spans="1:8" ht="31.5" customHeight="1">
      <c r="A233" s="24">
        <v>231</v>
      </c>
      <c r="B233" s="15">
        <v>11821</v>
      </c>
      <c r="C233" s="4" t="s">
        <v>412</v>
      </c>
      <c r="D233" s="6" t="s">
        <v>413</v>
      </c>
      <c r="E233" s="4" t="s">
        <v>414</v>
      </c>
      <c r="F233" s="4">
        <v>912401</v>
      </c>
      <c r="G233" s="24" t="s">
        <v>1052</v>
      </c>
      <c r="H233" s="4" t="s">
        <v>415</v>
      </c>
    </row>
    <row r="234" spans="1:8" ht="31.5" customHeight="1">
      <c r="A234" s="24">
        <v>232</v>
      </c>
      <c r="B234" s="15">
        <v>16616</v>
      </c>
      <c r="C234" s="4" t="s">
        <v>416</v>
      </c>
      <c r="D234" s="6" t="s">
        <v>417</v>
      </c>
      <c r="E234" s="4" t="s">
        <v>414</v>
      </c>
      <c r="F234" s="4">
        <v>912401</v>
      </c>
      <c r="G234" s="24" t="s">
        <v>1052</v>
      </c>
      <c r="H234" s="4" t="s">
        <v>418</v>
      </c>
    </row>
    <row r="235" spans="1:8" ht="31.5" customHeight="1">
      <c r="A235" s="24">
        <v>233</v>
      </c>
      <c r="B235" s="15">
        <v>7595</v>
      </c>
      <c r="C235" s="4" t="s">
        <v>419</v>
      </c>
      <c r="D235" s="6" t="s">
        <v>420</v>
      </c>
      <c r="E235" s="4" t="s">
        <v>414</v>
      </c>
      <c r="F235" s="4">
        <v>912402</v>
      </c>
      <c r="G235" s="24" t="s">
        <v>1052</v>
      </c>
      <c r="H235" s="4" t="s">
        <v>421</v>
      </c>
    </row>
    <row r="236" spans="1:8" ht="31.5" customHeight="1">
      <c r="A236" s="24">
        <v>234</v>
      </c>
      <c r="B236" s="15">
        <v>9699</v>
      </c>
      <c r="C236" s="4" t="s">
        <v>422</v>
      </c>
      <c r="D236" s="6" t="s">
        <v>423</v>
      </c>
      <c r="E236" s="4" t="s">
        <v>414</v>
      </c>
      <c r="F236" s="4">
        <v>912402</v>
      </c>
      <c r="G236" s="24" t="s">
        <v>1052</v>
      </c>
      <c r="H236" s="4" t="s">
        <v>424</v>
      </c>
    </row>
    <row r="237" spans="1:8" ht="31.5" customHeight="1">
      <c r="A237" s="24">
        <v>235</v>
      </c>
      <c r="B237" s="28" t="s">
        <v>425</v>
      </c>
      <c r="C237" s="8" t="s">
        <v>426</v>
      </c>
      <c r="D237" s="8" t="s">
        <v>427</v>
      </c>
      <c r="E237" s="9" t="s">
        <v>428</v>
      </c>
      <c r="F237" s="9">
        <v>912502</v>
      </c>
      <c r="G237" s="9" t="s">
        <v>429</v>
      </c>
      <c r="H237" s="9" t="s">
        <v>430</v>
      </c>
    </row>
    <row r="238" spans="1:8" ht="31.5" customHeight="1">
      <c r="A238" s="24">
        <v>236</v>
      </c>
      <c r="B238" s="28" t="s">
        <v>431</v>
      </c>
      <c r="C238" s="8" t="s">
        <v>432</v>
      </c>
      <c r="D238" s="8" t="s">
        <v>433</v>
      </c>
      <c r="E238" s="9" t="s">
        <v>428</v>
      </c>
      <c r="F238" s="9">
        <v>912502</v>
      </c>
      <c r="G238" s="9" t="s">
        <v>429</v>
      </c>
      <c r="H238" s="9" t="s">
        <v>430</v>
      </c>
    </row>
    <row r="239" spans="1:8" ht="31.5" customHeight="1">
      <c r="A239" s="24">
        <v>237</v>
      </c>
      <c r="B239" s="29" t="s">
        <v>434</v>
      </c>
      <c r="C239" s="10" t="s">
        <v>435</v>
      </c>
      <c r="D239" s="10" t="s">
        <v>436</v>
      </c>
      <c r="E239" s="9" t="s">
        <v>428</v>
      </c>
      <c r="F239" s="9">
        <v>912502</v>
      </c>
      <c r="G239" s="9" t="s">
        <v>429</v>
      </c>
      <c r="H239" s="9" t="s">
        <v>437</v>
      </c>
    </row>
    <row r="240" spans="1:8" ht="31.5" customHeight="1">
      <c r="A240" s="24">
        <v>238</v>
      </c>
      <c r="B240" s="29" t="s">
        <v>438</v>
      </c>
      <c r="C240" s="10" t="s">
        <v>439</v>
      </c>
      <c r="D240" s="10" t="s">
        <v>440</v>
      </c>
      <c r="E240" s="9" t="s">
        <v>428</v>
      </c>
      <c r="F240" s="9">
        <v>912502</v>
      </c>
      <c r="G240" s="9" t="s">
        <v>429</v>
      </c>
      <c r="H240" s="9" t="s">
        <v>437</v>
      </c>
    </row>
    <row r="241" spans="1:8" ht="31.5" customHeight="1">
      <c r="A241" s="24">
        <v>239</v>
      </c>
      <c r="B241" s="28" t="s">
        <v>441</v>
      </c>
      <c r="C241" s="8" t="s">
        <v>442</v>
      </c>
      <c r="D241" s="8" t="s">
        <v>443</v>
      </c>
      <c r="E241" s="9" t="s">
        <v>428</v>
      </c>
      <c r="F241" s="9">
        <v>912502</v>
      </c>
      <c r="G241" s="9" t="s">
        <v>429</v>
      </c>
      <c r="H241" s="9" t="s">
        <v>430</v>
      </c>
    </row>
    <row r="242" spans="1:8" ht="31.5" customHeight="1">
      <c r="A242" s="24">
        <v>240</v>
      </c>
      <c r="B242" s="30" t="s">
        <v>444</v>
      </c>
      <c r="C242" s="11" t="s">
        <v>445</v>
      </c>
      <c r="D242" s="11" t="s">
        <v>446</v>
      </c>
      <c r="E242" s="9" t="s">
        <v>428</v>
      </c>
      <c r="F242" s="9">
        <v>912502</v>
      </c>
      <c r="G242" s="9" t="s">
        <v>429</v>
      </c>
      <c r="H242" s="9" t="s">
        <v>437</v>
      </c>
    </row>
    <row r="243" spans="1:8" ht="31.5" customHeight="1">
      <c r="A243" s="24">
        <v>241</v>
      </c>
      <c r="B243" s="30" t="s">
        <v>447</v>
      </c>
      <c r="C243" s="11" t="s">
        <v>448</v>
      </c>
      <c r="D243" s="11" t="s">
        <v>449</v>
      </c>
      <c r="E243" s="9" t="s">
        <v>428</v>
      </c>
      <c r="F243" s="9">
        <v>912502</v>
      </c>
      <c r="G243" s="9" t="s">
        <v>429</v>
      </c>
      <c r="H243" s="9" t="s">
        <v>437</v>
      </c>
    </row>
    <row r="244" spans="1:8" ht="31.5" customHeight="1">
      <c r="A244" s="24">
        <v>242</v>
      </c>
      <c r="B244" s="30" t="s">
        <v>450</v>
      </c>
      <c r="C244" s="11" t="s">
        <v>451</v>
      </c>
      <c r="D244" s="11" t="s">
        <v>452</v>
      </c>
      <c r="E244" s="9" t="s">
        <v>428</v>
      </c>
      <c r="F244" s="9">
        <v>912502</v>
      </c>
      <c r="G244" s="9" t="s">
        <v>429</v>
      </c>
      <c r="H244" s="9" t="s">
        <v>437</v>
      </c>
    </row>
    <row r="245" spans="1:8" ht="31.5" customHeight="1">
      <c r="A245" s="24">
        <v>243</v>
      </c>
      <c r="B245" s="28" t="s">
        <v>453</v>
      </c>
      <c r="C245" s="8" t="s">
        <v>454</v>
      </c>
      <c r="D245" s="8" t="s">
        <v>455</v>
      </c>
      <c r="E245" s="9" t="s">
        <v>428</v>
      </c>
      <c r="F245" s="9">
        <v>912502</v>
      </c>
      <c r="G245" s="9" t="s">
        <v>429</v>
      </c>
      <c r="H245" s="9" t="s">
        <v>437</v>
      </c>
    </row>
    <row r="246" spans="1:8" ht="31.5" customHeight="1">
      <c r="A246" s="24">
        <v>244</v>
      </c>
      <c r="B246" s="28" t="s">
        <v>456</v>
      </c>
      <c r="C246" s="8" t="s">
        <v>457</v>
      </c>
      <c r="D246" s="8" t="s">
        <v>458</v>
      </c>
      <c r="E246" s="9" t="s">
        <v>428</v>
      </c>
      <c r="F246" s="9">
        <v>912502</v>
      </c>
      <c r="G246" s="9" t="s">
        <v>429</v>
      </c>
      <c r="H246" s="9" t="s">
        <v>437</v>
      </c>
    </row>
    <row r="247" spans="1:8" ht="31.5" customHeight="1">
      <c r="A247" s="24">
        <v>245</v>
      </c>
      <c r="B247" s="31" t="s">
        <v>459</v>
      </c>
      <c r="C247" s="12" t="s">
        <v>460</v>
      </c>
      <c r="D247" s="12" t="s">
        <v>461</v>
      </c>
      <c r="E247" s="9" t="s">
        <v>428</v>
      </c>
      <c r="F247" s="9">
        <v>922501</v>
      </c>
      <c r="G247" s="9" t="s">
        <v>462</v>
      </c>
      <c r="H247" s="9" t="s">
        <v>463</v>
      </c>
    </row>
    <row r="248" spans="1:8" ht="31.5" customHeight="1">
      <c r="A248" s="24">
        <v>246</v>
      </c>
      <c r="B248" s="31" t="s">
        <v>464</v>
      </c>
      <c r="C248" s="12" t="s">
        <v>465</v>
      </c>
      <c r="D248" s="12" t="s">
        <v>466</v>
      </c>
      <c r="E248" s="9" t="s">
        <v>428</v>
      </c>
      <c r="F248" s="9">
        <v>922501</v>
      </c>
      <c r="G248" s="9" t="s">
        <v>462</v>
      </c>
      <c r="H248" s="9" t="s">
        <v>463</v>
      </c>
    </row>
    <row r="249" spans="1:8" ht="31.5" customHeight="1">
      <c r="A249" s="24">
        <v>247</v>
      </c>
      <c r="B249" s="31" t="s">
        <v>467</v>
      </c>
      <c r="C249" s="12" t="s">
        <v>468</v>
      </c>
      <c r="D249" s="12" t="s">
        <v>469</v>
      </c>
      <c r="E249" s="9" t="s">
        <v>428</v>
      </c>
      <c r="F249" s="9">
        <v>922501</v>
      </c>
      <c r="G249" s="9" t="s">
        <v>462</v>
      </c>
      <c r="H249" s="9" t="s">
        <v>463</v>
      </c>
    </row>
    <row r="250" spans="1:8" ht="31.5" customHeight="1">
      <c r="A250" s="24">
        <v>248</v>
      </c>
      <c r="B250" s="31" t="s">
        <v>470</v>
      </c>
      <c r="C250" s="12" t="s">
        <v>471</v>
      </c>
      <c r="D250" s="12" t="s">
        <v>472</v>
      </c>
      <c r="E250" s="9" t="s">
        <v>428</v>
      </c>
      <c r="F250" s="9">
        <v>922501</v>
      </c>
      <c r="G250" s="9" t="s">
        <v>462</v>
      </c>
      <c r="H250" s="9" t="s">
        <v>473</v>
      </c>
    </row>
    <row r="251" spans="1:8" ht="31.5" customHeight="1">
      <c r="A251" s="24">
        <v>249</v>
      </c>
      <c r="B251" s="31" t="s">
        <v>474</v>
      </c>
      <c r="C251" s="12" t="s">
        <v>475</v>
      </c>
      <c r="D251" s="12" t="s">
        <v>476</v>
      </c>
      <c r="E251" s="9" t="s">
        <v>428</v>
      </c>
      <c r="F251" s="9">
        <v>922501</v>
      </c>
      <c r="G251" s="9" t="s">
        <v>462</v>
      </c>
      <c r="H251" s="9" t="s">
        <v>463</v>
      </c>
    </row>
    <row r="252" spans="1:8" ht="31.5" customHeight="1">
      <c r="A252" s="24">
        <v>250</v>
      </c>
      <c r="B252" s="31" t="s">
        <v>477</v>
      </c>
      <c r="C252" s="12" t="s">
        <v>478</v>
      </c>
      <c r="D252" s="12" t="s">
        <v>479</v>
      </c>
      <c r="E252" s="9" t="s">
        <v>428</v>
      </c>
      <c r="F252" s="9">
        <v>922501</v>
      </c>
      <c r="G252" s="9" t="s">
        <v>462</v>
      </c>
      <c r="H252" s="9" t="s">
        <v>480</v>
      </c>
    </row>
    <row r="253" spans="1:8" ht="31.5" customHeight="1">
      <c r="A253" s="24">
        <v>251</v>
      </c>
      <c r="B253" s="31" t="s">
        <v>481</v>
      </c>
      <c r="C253" s="12" t="s">
        <v>482</v>
      </c>
      <c r="D253" s="12" t="s">
        <v>483</v>
      </c>
      <c r="E253" s="9" t="s">
        <v>428</v>
      </c>
      <c r="F253" s="9">
        <v>922501</v>
      </c>
      <c r="G253" s="9" t="s">
        <v>462</v>
      </c>
      <c r="H253" s="9" t="s">
        <v>473</v>
      </c>
    </row>
    <row r="254" spans="1:8" ht="31.5" customHeight="1">
      <c r="A254" s="24">
        <v>252</v>
      </c>
      <c r="B254" s="28" t="s">
        <v>484</v>
      </c>
      <c r="C254" s="8" t="s">
        <v>485</v>
      </c>
      <c r="D254" s="8" t="s">
        <v>486</v>
      </c>
      <c r="E254" s="9" t="s">
        <v>428</v>
      </c>
      <c r="F254" s="9">
        <v>922501</v>
      </c>
      <c r="G254" s="9" t="s">
        <v>462</v>
      </c>
      <c r="H254" s="9" t="s">
        <v>487</v>
      </c>
    </row>
    <row r="255" spans="1:8" ht="31.5" customHeight="1">
      <c r="A255" s="24">
        <v>253</v>
      </c>
      <c r="B255" s="28" t="s">
        <v>488</v>
      </c>
      <c r="C255" s="8" t="s">
        <v>489</v>
      </c>
      <c r="D255" s="8" t="s">
        <v>490</v>
      </c>
      <c r="E255" s="9" t="s">
        <v>428</v>
      </c>
      <c r="F255" s="9">
        <v>922501</v>
      </c>
      <c r="G255" s="9" t="s">
        <v>462</v>
      </c>
      <c r="H255" s="9" t="s">
        <v>491</v>
      </c>
    </row>
    <row r="256" spans="1:8" ht="31.5" customHeight="1">
      <c r="A256" s="24">
        <v>254</v>
      </c>
      <c r="B256" s="31" t="s">
        <v>492</v>
      </c>
      <c r="C256" s="12" t="s">
        <v>493</v>
      </c>
      <c r="D256" s="12" t="s">
        <v>494</v>
      </c>
      <c r="E256" s="9" t="s">
        <v>428</v>
      </c>
      <c r="F256" s="9">
        <v>922501</v>
      </c>
      <c r="G256" s="9" t="s">
        <v>462</v>
      </c>
      <c r="H256" s="9" t="s">
        <v>495</v>
      </c>
    </row>
    <row r="257" spans="1:8" ht="31.5" customHeight="1">
      <c r="A257" s="24">
        <v>255</v>
      </c>
      <c r="B257" s="31" t="s">
        <v>496</v>
      </c>
      <c r="C257" s="12" t="s">
        <v>497</v>
      </c>
      <c r="D257" s="12" t="s">
        <v>498</v>
      </c>
      <c r="E257" s="9" t="s">
        <v>428</v>
      </c>
      <c r="F257" s="9">
        <v>922501</v>
      </c>
      <c r="G257" s="9" t="s">
        <v>462</v>
      </c>
      <c r="H257" s="9" t="s">
        <v>473</v>
      </c>
    </row>
    <row r="258" spans="1:8" ht="31.5" customHeight="1">
      <c r="A258" s="24">
        <v>256</v>
      </c>
      <c r="B258" s="28" t="s">
        <v>499</v>
      </c>
      <c r="C258" s="8" t="s">
        <v>500</v>
      </c>
      <c r="D258" s="8" t="s">
        <v>501</v>
      </c>
      <c r="E258" s="9" t="s">
        <v>428</v>
      </c>
      <c r="F258" s="9">
        <v>922501</v>
      </c>
      <c r="G258" s="9" t="s">
        <v>462</v>
      </c>
      <c r="H258" s="9" t="s">
        <v>491</v>
      </c>
    </row>
    <row r="259" spans="1:8" ht="31.5" customHeight="1">
      <c r="A259" s="24">
        <v>257</v>
      </c>
      <c r="B259" s="28" t="s">
        <v>502</v>
      </c>
      <c r="C259" s="8" t="s">
        <v>503</v>
      </c>
      <c r="D259" s="8" t="s">
        <v>504</v>
      </c>
      <c r="E259" s="9" t="s">
        <v>428</v>
      </c>
      <c r="F259" s="9">
        <v>922501</v>
      </c>
      <c r="G259" s="9" t="s">
        <v>462</v>
      </c>
      <c r="H259" s="9" t="s">
        <v>505</v>
      </c>
    </row>
    <row r="260" spans="1:8" ht="31.5" customHeight="1">
      <c r="A260" s="24">
        <v>258</v>
      </c>
      <c r="B260" s="31" t="s">
        <v>506</v>
      </c>
      <c r="C260" s="12" t="s">
        <v>507</v>
      </c>
      <c r="D260" s="12" t="s">
        <v>508</v>
      </c>
      <c r="E260" s="9" t="s">
        <v>428</v>
      </c>
      <c r="F260" s="9">
        <v>922501</v>
      </c>
      <c r="G260" s="9" t="s">
        <v>462</v>
      </c>
      <c r="H260" s="9" t="s">
        <v>509</v>
      </c>
    </row>
    <row r="261" spans="1:8" ht="31.5" customHeight="1">
      <c r="A261" s="24">
        <v>259</v>
      </c>
      <c r="B261" s="15">
        <v>6892</v>
      </c>
      <c r="C261" s="4" t="s">
        <v>510</v>
      </c>
      <c r="D261" s="4" t="s">
        <v>511</v>
      </c>
      <c r="E261" s="4" t="s">
        <v>512</v>
      </c>
      <c r="F261" s="4">
        <v>922601</v>
      </c>
      <c r="G261" s="4" t="s">
        <v>462</v>
      </c>
      <c r="H261" s="4" t="s">
        <v>513</v>
      </c>
    </row>
    <row r="262" spans="1:8" ht="31.5" customHeight="1">
      <c r="A262" s="24">
        <v>260</v>
      </c>
      <c r="B262" s="15" t="str">
        <f>"9779"</f>
        <v>9779</v>
      </c>
      <c r="C262" s="4" t="s">
        <v>514</v>
      </c>
      <c r="D262" s="4" t="str">
        <f>"429005199101254704"</f>
        <v>429005199101254704</v>
      </c>
      <c r="E262" s="4" t="s">
        <v>512</v>
      </c>
      <c r="F262" s="4">
        <v>922601</v>
      </c>
      <c r="G262" s="4" t="s">
        <v>462</v>
      </c>
      <c r="H262" s="4" t="s">
        <v>515</v>
      </c>
    </row>
    <row r="263" spans="1:8" ht="31.5" customHeight="1">
      <c r="A263" s="24">
        <v>261</v>
      </c>
      <c r="B263" s="15" t="str">
        <f>"11510"</f>
        <v>11510</v>
      </c>
      <c r="C263" s="4" t="s">
        <v>516</v>
      </c>
      <c r="D263" s="4" t="str">
        <f>"421022199611125127"</f>
        <v>421022199611125127</v>
      </c>
      <c r="E263" s="4" t="s">
        <v>512</v>
      </c>
      <c r="F263" s="4">
        <v>922601</v>
      </c>
      <c r="G263" s="4" t="s">
        <v>462</v>
      </c>
      <c r="H263" s="4" t="s">
        <v>517</v>
      </c>
    </row>
    <row r="264" spans="1:8" ht="31.5" customHeight="1">
      <c r="A264" s="24">
        <v>262</v>
      </c>
      <c r="B264" s="15" t="str">
        <f>"12328"</f>
        <v>12328</v>
      </c>
      <c r="C264" s="4" t="s">
        <v>518</v>
      </c>
      <c r="D264" s="4" t="str">
        <f>"421024198701011308"</f>
        <v>421024198701011308</v>
      </c>
      <c r="E264" s="4" t="s">
        <v>512</v>
      </c>
      <c r="F264" s="4">
        <v>922601</v>
      </c>
      <c r="G264" s="4" t="s">
        <v>462</v>
      </c>
      <c r="H264" s="4" t="s">
        <v>519</v>
      </c>
    </row>
    <row r="265" spans="1:8" ht="31.5" customHeight="1">
      <c r="A265" s="24">
        <v>263</v>
      </c>
      <c r="B265" s="15" t="str">
        <f>"13199"</f>
        <v>13199</v>
      </c>
      <c r="C265" s="4" t="s">
        <v>520</v>
      </c>
      <c r="D265" s="4" t="str">
        <f>"421022198802247544"</f>
        <v>421022198802247544</v>
      </c>
      <c r="E265" s="4" t="s">
        <v>512</v>
      </c>
      <c r="F265" s="4">
        <v>922601</v>
      </c>
      <c r="G265" s="4" t="s">
        <v>462</v>
      </c>
      <c r="H265" s="4" t="s">
        <v>519</v>
      </c>
    </row>
    <row r="266" spans="1:8" ht="31.5" customHeight="1">
      <c r="A266" s="24">
        <v>264</v>
      </c>
      <c r="B266" s="15" t="str">
        <f>"13666"</f>
        <v>13666</v>
      </c>
      <c r="C266" s="4" t="s">
        <v>521</v>
      </c>
      <c r="D266" s="4" t="str">
        <f>"421003199503233543"</f>
        <v>421003199503233543</v>
      </c>
      <c r="E266" s="4" t="s">
        <v>512</v>
      </c>
      <c r="F266" s="4">
        <v>922601</v>
      </c>
      <c r="G266" s="4" t="s">
        <v>462</v>
      </c>
      <c r="H266" s="4" t="s">
        <v>517</v>
      </c>
    </row>
    <row r="267" spans="1:8" ht="31.5" customHeight="1">
      <c r="A267" s="24">
        <v>265</v>
      </c>
      <c r="B267" s="15" t="str">
        <f>"17212"</f>
        <v>17212</v>
      </c>
      <c r="C267" s="4" t="s">
        <v>522</v>
      </c>
      <c r="D267" s="4" t="str">
        <f>"429005199603178262"</f>
        <v>429005199603178262</v>
      </c>
      <c r="E267" s="4" t="s">
        <v>512</v>
      </c>
      <c r="F267" s="4">
        <v>922601</v>
      </c>
      <c r="G267" s="4" t="s">
        <v>462</v>
      </c>
      <c r="H267" s="4" t="s">
        <v>515</v>
      </c>
    </row>
    <row r="268" spans="1:8" ht="31.5" customHeight="1">
      <c r="A268" s="24">
        <v>266</v>
      </c>
      <c r="B268" s="15" t="str">
        <f>"19053"</f>
        <v>19053</v>
      </c>
      <c r="C268" s="4" t="s">
        <v>294</v>
      </c>
      <c r="D268" s="4" t="str">
        <f>"421023198901294166"</f>
        <v>421023198901294166</v>
      </c>
      <c r="E268" s="4" t="s">
        <v>512</v>
      </c>
      <c r="F268" s="4">
        <v>922601</v>
      </c>
      <c r="G268" s="4" t="s">
        <v>462</v>
      </c>
      <c r="H268" s="4" t="s">
        <v>519</v>
      </c>
    </row>
    <row r="269" spans="1:8" ht="31.5" customHeight="1">
      <c r="A269" s="24">
        <v>267</v>
      </c>
      <c r="B269" s="15" t="str">
        <f>"19791"</f>
        <v>19791</v>
      </c>
      <c r="C269" s="4" t="s">
        <v>523</v>
      </c>
      <c r="D269" s="4" t="str">
        <f>"429004199304181422"</f>
        <v>429004199304181422</v>
      </c>
      <c r="E269" s="4" t="s">
        <v>512</v>
      </c>
      <c r="F269" s="4">
        <v>922601</v>
      </c>
      <c r="G269" s="4" t="s">
        <v>462</v>
      </c>
      <c r="H269" s="4" t="s">
        <v>519</v>
      </c>
    </row>
    <row r="270" spans="1:8" ht="31.5" customHeight="1">
      <c r="A270" s="24">
        <v>268</v>
      </c>
      <c r="B270" s="15" t="str">
        <f>"19889"</f>
        <v>19889</v>
      </c>
      <c r="C270" s="4" t="s">
        <v>524</v>
      </c>
      <c r="D270" s="4" t="str">
        <f>"421002198503234545"</f>
        <v>421002198503234545</v>
      </c>
      <c r="E270" s="4" t="s">
        <v>512</v>
      </c>
      <c r="F270" s="4">
        <v>922601</v>
      </c>
      <c r="G270" s="4" t="s">
        <v>462</v>
      </c>
      <c r="H270" s="4" t="s">
        <v>519</v>
      </c>
    </row>
    <row r="271" spans="1:8" ht="31.5" customHeight="1">
      <c r="A271" s="24">
        <v>269</v>
      </c>
      <c r="B271" s="15" t="str">
        <f>"22483"</f>
        <v>22483</v>
      </c>
      <c r="C271" s="4" t="s">
        <v>525</v>
      </c>
      <c r="D271" s="4" t="str">
        <f>"421002198712291028"</f>
        <v>421002198712291028</v>
      </c>
      <c r="E271" s="4" t="s">
        <v>512</v>
      </c>
      <c r="F271" s="4">
        <v>922601</v>
      </c>
      <c r="G271" s="4" t="s">
        <v>462</v>
      </c>
      <c r="H271" s="4" t="s">
        <v>519</v>
      </c>
    </row>
    <row r="272" spans="1:8" ht="31.5" customHeight="1">
      <c r="A272" s="24">
        <v>270</v>
      </c>
      <c r="B272" s="15" t="str">
        <f>"22769"</f>
        <v>22769</v>
      </c>
      <c r="C272" s="4" t="s">
        <v>526</v>
      </c>
      <c r="D272" s="4" t="s">
        <v>527</v>
      </c>
      <c r="E272" s="4" t="s">
        <v>512</v>
      </c>
      <c r="F272" s="4">
        <v>922601</v>
      </c>
      <c r="G272" s="4" t="s">
        <v>462</v>
      </c>
      <c r="H272" s="4" t="s">
        <v>515</v>
      </c>
    </row>
    <row r="273" spans="1:8" ht="31.5" customHeight="1">
      <c r="A273" s="24">
        <v>271</v>
      </c>
      <c r="B273" s="35" t="str">
        <f>"6766"</f>
        <v>6766</v>
      </c>
      <c r="C273" s="23" t="s">
        <v>705</v>
      </c>
      <c r="D273" s="23" t="str">
        <f>"421022199110012757"</f>
        <v>421022199110012757</v>
      </c>
      <c r="E273" s="23" t="s">
        <v>706</v>
      </c>
      <c r="F273" s="23">
        <v>912701</v>
      </c>
      <c r="G273" s="4" t="s">
        <v>707</v>
      </c>
      <c r="H273" s="4" t="s">
        <v>407</v>
      </c>
    </row>
    <row r="274" spans="1:8" ht="31.5" customHeight="1">
      <c r="A274" s="24">
        <v>272</v>
      </c>
      <c r="B274" s="35" t="str">
        <f>"12223"</f>
        <v>12223</v>
      </c>
      <c r="C274" s="23" t="s">
        <v>708</v>
      </c>
      <c r="D274" s="23" t="str">
        <f>"421083198804100418"</f>
        <v>421083198804100418</v>
      </c>
      <c r="E274" s="23" t="s">
        <v>706</v>
      </c>
      <c r="F274" s="23">
        <v>912701</v>
      </c>
      <c r="G274" s="4" t="s">
        <v>707</v>
      </c>
      <c r="H274" s="4" t="s">
        <v>407</v>
      </c>
    </row>
    <row r="275" spans="1:8" ht="31.5" customHeight="1">
      <c r="A275" s="24">
        <v>273</v>
      </c>
      <c r="B275" s="35" t="str">
        <f>"17660"</f>
        <v>17660</v>
      </c>
      <c r="C275" s="23" t="s">
        <v>709</v>
      </c>
      <c r="D275" s="23" t="str">
        <f>"421022199401153410"</f>
        <v>421022199401153410</v>
      </c>
      <c r="E275" s="23" t="s">
        <v>706</v>
      </c>
      <c r="F275" s="23">
        <v>912701</v>
      </c>
      <c r="G275" s="4" t="s">
        <v>707</v>
      </c>
      <c r="H275" s="4" t="s">
        <v>407</v>
      </c>
    </row>
    <row r="276" spans="1:8" ht="31.5" customHeight="1">
      <c r="A276" s="24">
        <v>274</v>
      </c>
      <c r="B276" s="15">
        <v>21617</v>
      </c>
      <c r="C276" s="4" t="s">
        <v>710</v>
      </c>
      <c r="D276" s="23" t="str">
        <f>"421022198807130038"</f>
        <v>421022198807130038</v>
      </c>
      <c r="E276" s="23" t="s">
        <v>706</v>
      </c>
      <c r="F276" s="23">
        <v>912701</v>
      </c>
      <c r="G276" s="4" t="s">
        <v>707</v>
      </c>
      <c r="H276" s="4" t="s">
        <v>407</v>
      </c>
    </row>
    <row r="277" spans="1:8" ht="31.5" customHeight="1">
      <c r="A277" s="24">
        <v>275</v>
      </c>
      <c r="B277" s="35" t="str">
        <f>"7313"</f>
        <v>7313</v>
      </c>
      <c r="C277" s="23" t="s">
        <v>711</v>
      </c>
      <c r="D277" s="23" t="str">
        <f>"420922199410086828"</f>
        <v>420922199410086828</v>
      </c>
      <c r="E277" s="23" t="s">
        <v>706</v>
      </c>
      <c r="F277" s="23">
        <v>912702</v>
      </c>
      <c r="G277" s="4" t="s">
        <v>712</v>
      </c>
      <c r="H277" s="4" t="s">
        <v>407</v>
      </c>
    </row>
    <row r="278" spans="1:8" ht="31.5" customHeight="1">
      <c r="A278" s="24">
        <v>276</v>
      </c>
      <c r="B278" s="35" t="str">
        <f>"8513"</f>
        <v>8513</v>
      </c>
      <c r="C278" s="23" t="s">
        <v>713</v>
      </c>
      <c r="D278" s="23" t="str">
        <f>"421003199005051034"</f>
        <v>421003199005051034</v>
      </c>
      <c r="E278" s="23" t="s">
        <v>706</v>
      </c>
      <c r="F278" s="23">
        <v>912702</v>
      </c>
      <c r="G278" s="4" t="s">
        <v>712</v>
      </c>
      <c r="H278" s="4" t="s">
        <v>407</v>
      </c>
    </row>
    <row r="279" spans="1:8" ht="31.5" customHeight="1">
      <c r="A279" s="24">
        <v>277</v>
      </c>
      <c r="B279" s="35" t="str">
        <f>"10810"</f>
        <v>10810</v>
      </c>
      <c r="C279" s="23" t="s">
        <v>714</v>
      </c>
      <c r="D279" s="23" t="str">
        <f>"421022199402213622"</f>
        <v>421022199402213622</v>
      </c>
      <c r="E279" s="23" t="s">
        <v>706</v>
      </c>
      <c r="F279" s="23">
        <v>912702</v>
      </c>
      <c r="G279" s="4" t="s">
        <v>712</v>
      </c>
      <c r="H279" s="4" t="s">
        <v>407</v>
      </c>
    </row>
    <row r="280" spans="1:8" ht="31.5" customHeight="1">
      <c r="A280" s="24">
        <v>278</v>
      </c>
      <c r="B280" s="35" t="str">
        <f>"19350"</f>
        <v>19350</v>
      </c>
      <c r="C280" s="23" t="s">
        <v>715</v>
      </c>
      <c r="D280" s="23" t="str">
        <f>"421022199502250076"</f>
        <v>421022199502250076</v>
      </c>
      <c r="E280" s="23" t="s">
        <v>716</v>
      </c>
      <c r="F280" s="23">
        <v>912801</v>
      </c>
      <c r="G280" s="4" t="s">
        <v>707</v>
      </c>
      <c r="H280" s="4" t="s">
        <v>407</v>
      </c>
    </row>
    <row r="281" spans="1:8" ht="31.5" customHeight="1">
      <c r="A281" s="24">
        <v>279</v>
      </c>
      <c r="B281" s="35" t="str">
        <f>"20467"</f>
        <v>20467</v>
      </c>
      <c r="C281" s="23" t="s">
        <v>717</v>
      </c>
      <c r="D281" s="23" t="str">
        <f>"421083199004272435"</f>
        <v>421083199004272435</v>
      </c>
      <c r="E281" s="23" t="s">
        <v>716</v>
      </c>
      <c r="F281" s="23">
        <v>912801</v>
      </c>
      <c r="G281" s="4" t="s">
        <v>707</v>
      </c>
      <c r="H281" s="4" t="s">
        <v>407</v>
      </c>
    </row>
    <row r="282" spans="1:8" ht="31.5" customHeight="1">
      <c r="A282" s="24">
        <v>280</v>
      </c>
      <c r="B282" s="35" t="str">
        <f>"11195"</f>
        <v>11195</v>
      </c>
      <c r="C282" s="23" t="s">
        <v>718</v>
      </c>
      <c r="D282" s="23" t="str">
        <f>"421022199105041537"</f>
        <v>421022199105041537</v>
      </c>
      <c r="E282" s="23" t="s">
        <v>719</v>
      </c>
      <c r="F282" s="23">
        <v>912901</v>
      </c>
      <c r="G282" s="4" t="s">
        <v>707</v>
      </c>
      <c r="H282" s="4" t="s">
        <v>407</v>
      </c>
    </row>
    <row r="283" spans="1:8" ht="31.5" customHeight="1">
      <c r="A283" s="24">
        <v>281</v>
      </c>
      <c r="B283" s="35" t="str">
        <f>"14138"</f>
        <v>14138</v>
      </c>
      <c r="C283" s="23" t="s">
        <v>720</v>
      </c>
      <c r="D283" s="23" t="s">
        <v>721</v>
      </c>
      <c r="E283" s="23" t="s">
        <v>719</v>
      </c>
      <c r="F283" s="23">
        <v>912901</v>
      </c>
      <c r="G283" s="4" t="s">
        <v>707</v>
      </c>
      <c r="H283" s="4" t="s">
        <v>407</v>
      </c>
    </row>
    <row r="284" spans="1:8" ht="31.5" customHeight="1">
      <c r="A284" s="24">
        <v>282</v>
      </c>
      <c r="B284" s="35" t="str">
        <f>"16842"</f>
        <v>16842</v>
      </c>
      <c r="C284" s="23" t="s">
        <v>722</v>
      </c>
      <c r="D284" s="23" t="str">
        <f>"421083198911124212"</f>
        <v>421083198911124212</v>
      </c>
      <c r="E284" s="23" t="s">
        <v>719</v>
      </c>
      <c r="F284" s="23">
        <v>912901</v>
      </c>
      <c r="G284" s="4" t="s">
        <v>707</v>
      </c>
      <c r="H284" s="4" t="s">
        <v>723</v>
      </c>
    </row>
    <row r="285" spans="1:8" ht="31.5" customHeight="1">
      <c r="A285" s="24">
        <v>283</v>
      </c>
      <c r="B285" s="35" t="str">
        <f>"13015"</f>
        <v>13015</v>
      </c>
      <c r="C285" s="23" t="s">
        <v>724</v>
      </c>
      <c r="D285" s="23" t="str">
        <f>"421022199703021528"</f>
        <v>421022199703021528</v>
      </c>
      <c r="E285" s="23" t="s">
        <v>719</v>
      </c>
      <c r="F285" s="23">
        <v>912902</v>
      </c>
      <c r="G285" s="4" t="s">
        <v>725</v>
      </c>
      <c r="H285" s="4" t="s">
        <v>723</v>
      </c>
    </row>
    <row r="286" spans="1:8" ht="31.5" customHeight="1">
      <c r="A286" s="24">
        <v>284</v>
      </c>
      <c r="B286" s="35" t="str">
        <f>"11438"</f>
        <v>11438</v>
      </c>
      <c r="C286" s="23" t="s">
        <v>726</v>
      </c>
      <c r="D286" s="23" t="str">
        <f>"420117199410025115"</f>
        <v>420117199410025115</v>
      </c>
      <c r="E286" s="23" t="s">
        <v>727</v>
      </c>
      <c r="F286" s="23">
        <v>913001</v>
      </c>
      <c r="G286" s="4" t="s">
        <v>707</v>
      </c>
      <c r="H286" s="4" t="s">
        <v>407</v>
      </c>
    </row>
    <row r="287" spans="1:8" ht="31.5" customHeight="1">
      <c r="A287" s="24">
        <v>285</v>
      </c>
      <c r="B287" s="35" t="str">
        <f>"19210"</f>
        <v>19210</v>
      </c>
      <c r="C287" s="23" t="s">
        <v>728</v>
      </c>
      <c r="D287" s="23" t="str">
        <f>"420822199407123725"</f>
        <v>420822199407123725</v>
      </c>
      <c r="E287" s="23" t="s">
        <v>727</v>
      </c>
      <c r="F287" s="23">
        <v>913001</v>
      </c>
      <c r="G287" s="4" t="s">
        <v>707</v>
      </c>
      <c r="H287" s="4" t="s">
        <v>407</v>
      </c>
    </row>
    <row r="288" spans="1:8" ht="31.5" customHeight="1">
      <c r="A288" s="24">
        <v>286</v>
      </c>
      <c r="B288" s="35" t="str">
        <f>"19849"</f>
        <v>19849</v>
      </c>
      <c r="C288" s="23" t="s">
        <v>729</v>
      </c>
      <c r="D288" s="23" t="str">
        <f>"420804199203200511"</f>
        <v>420804199203200511</v>
      </c>
      <c r="E288" s="23" t="s">
        <v>727</v>
      </c>
      <c r="F288" s="23">
        <v>913001</v>
      </c>
      <c r="G288" s="4" t="s">
        <v>707</v>
      </c>
      <c r="H288" s="4" t="s">
        <v>407</v>
      </c>
    </row>
    <row r="289" spans="1:8" ht="31.5" customHeight="1">
      <c r="A289" s="24">
        <v>287</v>
      </c>
      <c r="B289" s="35" t="str">
        <f>"21429"</f>
        <v>21429</v>
      </c>
      <c r="C289" s="23" t="s">
        <v>730</v>
      </c>
      <c r="D289" s="23" t="str">
        <f>"421022198903160034"</f>
        <v>421022198903160034</v>
      </c>
      <c r="E289" s="23" t="s">
        <v>727</v>
      </c>
      <c r="F289" s="23">
        <v>913001</v>
      </c>
      <c r="G289" s="4" t="s">
        <v>707</v>
      </c>
      <c r="H289" s="4" t="s">
        <v>407</v>
      </c>
    </row>
    <row r="290" spans="1:8" ht="31.5" customHeight="1">
      <c r="A290" s="24">
        <v>288</v>
      </c>
      <c r="B290" s="35" t="str">
        <f>"7591"</f>
        <v>7591</v>
      </c>
      <c r="C290" s="23" t="s">
        <v>731</v>
      </c>
      <c r="D290" s="23" t="str">
        <f>"421024199305220428"</f>
        <v>421024199305220428</v>
      </c>
      <c r="E290" s="23" t="s">
        <v>732</v>
      </c>
      <c r="F290" s="23">
        <v>913101</v>
      </c>
      <c r="G290" s="4" t="s">
        <v>707</v>
      </c>
      <c r="H290" s="4" t="s">
        <v>407</v>
      </c>
    </row>
    <row r="291" spans="1:8" ht="31.5" customHeight="1">
      <c r="A291" s="24">
        <v>289</v>
      </c>
      <c r="B291" s="35" t="str">
        <f>"21627"</f>
        <v>21627</v>
      </c>
      <c r="C291" s="23" t="s">
        <v>312</v>
      </c>
      <c r="D291" s="23" t="s">
        <v>733</v>
      </c>
      <c r="E291" s="23" t="s">
        <v>732</v>
      </c>
      <c r="F291" s="23">
        <v>913101</v>
      </c>
      <c r="G291" s="4" t="s">
        <v>707</v>
      </c>
      <c r="H291" s="4" t="s">
        <v>407</v>
      </c>
    </row>
    <row r="292" spans="1:8" ht="31.5" customHeight="1">
      <c r="A292" s="24">
        <v>290</v>
      </c>
      <c r="B292" s="35" t="str">
        <f>"14830"</f>
        <v>14830</v>
      </c>
      <c r="C292" s="23" t="s">
        <v>734</v>
      </c>
      <c r="D292" s="23" t="str">
        <f>"421022199410260066"</f>
        <v>421022199410260066</v>
      </c>
      <c r="E292" s="23" t="s">
        <v>732</v>
      </c>
      <c r="F292" s="23">
        <v>913102</v>
      </c>
      <c r="G292" s="4" t="s">
        <v>725</v>
      </c>
      <c r="H292" s="4" t="s">
        <v>407</v>
      </c>
    </row>
    <row r="293" spans="1:8" ht="31.5" customHeight="1">
      <c r="A293" s="24">
        <v>291</v>
      </c>
      <c r="B293" s="26" t="str">
        <f>"11365"</f>
        <v>11365</v>
      </c>
      <c r="C293" s="13" t="s">
        <v>528</v>
      </c>
      <c r="D293" s="13" t="str">
        <f>"420822199501016862"</f>
        <v>420822199501016862</v>
      </c>
      <c r="E293" s="13" t="s">
        <v>529</v>
      </c>
      <c r="F293" s="13">
        <v>913201</v>
      </c>
      <c r="G293" s="13" t="s">
        <v>530</v>
      </c>
      <c r="H293" s="13" t="s">
        <v>531</v>
      </c>
    </row>
    <row r="294" spans="1:8" ht="31.5" customHeight="1">
      <c r="A294" s="24">
        <v>292</v>
      </c>
      <c r="B294" s="26" t="str">
        <f>"11470"</f>
        <v>11470</v>
      </c>
      <c r="C294" s="13" t="s">
        <v>532</v>
      </c>
      <c r="D294" s="13" t="str">
        <f>"421081199009090670"</f>
        <v>421081199009090670</v>
      </c>
      <c r="E294" s="13" t="s">
        <v>529</v>
      </c>
      <c r="F294" s="13">
        <v>913201</v>
      </c>
      <c r="G294" s="13" t="s">
        <v>533</v>
      </c>
      <c r="H294" s="13" t="s">
        <v>534</v>
      </c>
    </row>
    <row r="295" spans="1:8" ht="31.5" customHeight="1">
      <c r="A295" s="24">
        <v>293</v>
      </c>
      <c r="B295" s="26" t="str">
        <f>"15308"</f>
        <v>15308</v>
      </c>
      <c r="C295" s="13" t="s">
        <v>535</v>
      </c>
      <c r="D295" s="13" t="str">
        <f>"421081198405073982"</f>
        <v>421081198405073982</v>
      </c>
      <c r="E295" s="13" t="s">
        <v>529</v>
      </c>
      <c r="F295" s="13">
        <v>913201</v>
      </c>
      <c r="G295" s="13" t="s">
        <v>533</v>
      </c>
      <c r="H295" s="13" t="s">
        <v>534</v>
      </c>
    </row>
    <row r="296" spans="1:8" ht="31.5" customHeight="1">
      <c r="A296" s="24">
        <v>294</v>
      </c>
      <c r="B296" s="26" t="str">
        <f>"21129"</f>
        <v>21129</v>
      </c>
      <c r="C296" s="13" t="s">
        <v>536</v>
      </c>
      <c r="D296" s="13" t="str">
        <f>"421202198902128513"</f>
        <v>421202198902128513</v>
      </c>
      <c r="E296" s="13" t="s">
        <v>529</v>
      </c>
      <c r="F296" s="13">
        <v>913201</v>
      </c>
      <c r="G296" s="13" t="s">
        <v>533</v>
      </c>
      <c r="H296" s="13" t="s">
        <v>534</v>
      </c>
    </row>
    <row r="297" spans="1:8" ht="31.5" customHeight="1">
      <c r="A297" s="24">
        <v>295</v>
      </c>
      <c r="B297" s="26" t="str">
        <f>"7091"</f>
        <v>7091</v>
      </c>
      <c r="C297" s="13" t="s">
        <v>537</v>
      </c>
      <c r="D297" s="13" t="s">
        <v>538</v>
      </c>
      <c r="E297" s="13" t="s">
        <v>529</v>
      </c>
      <c r="F297" s="13">
        <v>913201</v>
      </c>
      <c r="G297" s="13" t="s">
        <v>533</v>
      </c>
      <c r="H297" s="13" t="s">
        <v>534</v>
      </c>
    </row>
    <row r="298" spans="1:8" ht="31.5" customHeight="1">
      <c r="A298" s="24">
        <v>296</v>
      </c>
      <c r="B298" s="26" t="str">
        <f>"13555"</f>
        <v>13555</v>
      </c>
      <c r="C298" s="13" t="s">
        <v>539</v>
      </c>
      <c r="D298" s="13" t="str">
        <f>"420581199008160098"</f>
        <v>420581199008160098</v>
      </c>
      <c r="E298" s="13" t="s">
        <v>529</v>
      </c>
      <c r="F298" s="13">
        <v>913201</v>
      </c>
      <c r="G298" s="13" t="s">
        <v>533</v>
      </c>
      <c r="H298" s="13" t="s">
        <v>534</v>
      </c>
    </row>
    <row r="299" spans="1:8" s="16" customFormat="1" ht="31.5" customHeight="1">
      <c r="A299" s="24">
        <v>297</v>
      </c>
      <c r="B299" s="32">
        <v>9510</v>
      </c>
      <c r="C299" s="18" t="s">
        <v>1014</v>
      </c>
      <c r="D299" s="19" t="s">
        <v>1015</v>
      </c>
      <c r="E299" s="18" t="s">
        <v>1016</v>
      </c>
      <c r="F299" s="18">
        <v>913301</v>
      </c>
      <c r="G299" s="17" t="s">
        <v>1017</v>
      </c>
      <c r="H299" s="18" t="s">
        <v>1018</v>
      </c>
    </row>
    <row r="300" spans="1:8" s="16" customFormat="1" ht="31.5" customHeight="1">
      <c r="A300" s="24">
        <v>298</v>
      </c>
      <c r="B300" s="32">
        <v>10265</v>
      </c>
      <c r="C300" s="18" t="s">
        <v>1019</v>
      </c>
      <c r="D300" s="20" t="s">
        <v>1020</v>
      </c>
      <c r="E300" s="18" t="s">
        <v>1016</v>
      </c>
      <c r="F300" s="18">
        <v>913301</v>
      </c>
      <c r="G300" s="17" t="s">
        <v>1017</v>
      </c>
      <c r="H300" s="18" t="s">
        <v>1018</v>
      </c>
    </row>
    <row r="301" spans="1:8" s="16" customFormat="1" ht="31.5" customHeight="1">
      <c r="A301" s="24">
        <v>299</v>
      </c>
      <c r="B301" s="32">
        <v>11778</v>
      </c>
      <c r="C301" s="18" t="s">
        <v>1021</v>
      </c>
      <c r="D301" s="20" t="s">
        <v>1022</v>
      </c>
      <c r="E301" s="18" t="s">
        <v>1016</v>
      </c>
      <c r="F301" s="18">
        <v>913301</v>
      </c>
      <c r="G301" s="17" t="s">
        <v>1017</v>
      </c>
      <c r="H301" s="18" t="s">
        <v>1018</v>
      </c>
    </row>
    <row r="302" spans="1:8" s="16" customFormat="1" ht="31.5" customHeight="1">
      <c r="A302" s="24">
        <v>300</v>
      </c>
      <c r="B302" s="32">
        <v>11827</v>
      </c>
      <c r="C302" s="16" t="s">
        <v>1023</v>
      </c>
      <c r="D302" s="20" t="s">
        <v>1024</v>
      </c>
      <c r="E302" s="18" t="s">
        <v>1016</v>
      </c>
      <c r="F302" s="18">
        <v>913301</v>
      </c>
      <c r="G302" s="17" t="s">
        <v>1017</v>
      </c>
      <c r="H302" s="18" t="s">
        <v>1018</v>
      </c>
    </row>
    <row r="303" spans="1:8" s="16" customFormat="1" ht="31.5" customHeight="1">
      <c r="A303" s="24">
        <v>301</v>
      </c>
      <c r="B303" s="32">
        <v>12647</v>
      </c>
      <c r="C303" s="17" t="s">
        <v>1025</v>
      </c>
      <c r="D303" s="20" t="s">
        <v>1026</v>
      </c>
      <c r="E303" s="18" t="s">
        <v>1016</v>
      </c>
      <c r="F303" s="18">
        <v>913301</v>
      </c>
      <c r="G303" s="17" t="s">
        <v>1017</v>
      </c>
      <c r="H303" s="18" t="s">
        <v>1018</v>
      </c>
    </row>
    <row r="304" spans="1:8" s="16" customFormat="1" ht="31.5" customHeight="1">
      <c r="A304" s="24">
        <v>302</v>
      </c>
      <c r="B304" s="32">
        <v>123851</v>
      </c>
      <c r="C304" s="17" t="s">
        <v>1027</v>
      </c>
      <c r="D304" s="20" t="s">
        <v>1028</v>
      </c>
      <c r="E304" s="18" t="s">
        <v>1016</v>
      </c>
      <c r="F304" s="18">
        <v>913301</v>
      </c>
      <c r="G304" s="17" t="s">
        <v>1017</v>
      </c>
      <c r="H304" s="18" t="s">
        <v>1018</v>
      </c>
    </row>
    <row r="305" spans="1:8" s="16" customFormat="1" ht="31.5" customHeight="1">
      <c r="A305" s="24">
        <v>303</v>
      </c>
      <c r="B305" s="32">
        <v>15975</v>
      </c>
      <c r="C305" s="17" t="s">
        <v>1029</v>
      </c>
      <c r="D305" s="20" t="s">
        <v>1030</v>
      </c>
      <c r="E305" s="18" t="s">
        <v>1016</v>
      </c>
      <c r="F305" s="18">
        <v>913301</v>
      </c>
      <c r="G305" s="17" t="s">
        <v>1017</v>
      </c>
      <c r="H305" s="18" t="s">
        <v>1018</v>
      </c>
    </row>
    <row r="306" spans="1:8" s="16" customFormat="1" ht="31.5" customHeight="1">
      <c r="A306" s="24">
        <v>304</v>
      </c>
      <c r="B306" s="32">
        <v>16822</v>
      </c>
      <c r="C306" s="17" t="s">
        <v>1031</v>
      </c>
      <c r="D306" s="20" t="s">
        <v>1032</v>
      </c>
      <c r="E306" s="18" t="s">
        <v>1016</v>
      </c>
      <c r="F306" s="18">
        <v>913301</v>
      </c>
      <c r="G306" s="17" t="s">
        <v>1017</v>
      </c>
      <c r="H306" s="18" t="s">
        <v>1018</v>
      </c>
    </row>
    <row r="307" spans="1:8" s="16" customFormat="1" ht="31.5" customHeight="1">
      <c r="A307" s="24">
        <v>305</v>
      </c>
      <c r="B307" s="32">
        <v>18267</v>
      </c>
      <c r="C307" s="17" t="s">
        <v>1033</v>
      </c>
      <c r="D307" s="20" t="s">
        <v>1034</v>
      </c>
      <c r="E307" s="18" t="s">
        <v>1016</v>
      </c>
      <c r="F307" s="18">
        <v>913301</v>
      </c>
      <c r="G307" s="17" t="s">
        <v>1017</v>
      </c>
      <c r="H307" s="18" t="s">
        <v>1018</v>
      </c>
    </row>
    <row r="308" spans="1:8" s="16" customFormat="1" ht="31.5" customHeight="1">
      <c r="A308" s="24">
        <v>306</v>
      </c>
      <c r="B308" s="32">
        <v>18545</v>
      </c>
      <c r="C308" s="17" t="s">
        <v>1035</v>
      </c>
      <c r="D308" s="20" t="s">
        <v>1036</v>
      </c>
      <c r="E308" s="18" t="s">
        <v>1016</v>
      </c>
      <c r="F308" s="18">
        <v>913301</v>
      </c>
      <c r="G308" s="17" t="s">
        <v>1017</v>
      </c>
      <c r="H308" s="18" t="s">
        <v>1018</v>
      </c>
    </row>
    <row r="309" spans="1:8" s="16" customFormat="1" ht="31.5" customHeight="1">
      <c r="A309" s="24">
        <v>307</v>
      </c>
      <c r="B309" s="32">
        <v>18676</v>
      </c>
      <c r="C309" s="17" t="s">
        <v>1037</v>
      </c>
      <c r="D309" s="20" t="s">
        <v>1038</v>
      </c>
      <c r="E309" s="18" t="s">
        <v>1016</v>
      </c>
      <c r="F309" s="18">
        <v>913301</v>
      </c>
      <c r="G309" s="17" t="s">
        <v>1017</v>
      </c>
      <c r="H309" s="18" t="s">
        <v>1018</v>
      </c>
    </row>
    <row r="310" spans="1:8" s="16" customFormat="1" ht="31.5" customHeight="1">
      <c r="A310" s="24">
        <v>308</v>
      </c>
      <c r="B310" s="32">
        <v>19603</v>
      </c>
      <c r="C310" s="17" t="s">
        <v>1039</v>
      </c>
      <c r="D310" s="20" t="s">
        <v>1040</v>
      </c>
      <c r="E310" s="18" t="s">
        <v>1016</v>
      </c>
      <c r="F310" s="18">
        <v>913301</v>
      </c>
      <c r="G310" s="17" t="s">
        <v>1017</v>
      </c>
      <c r="H310" s="18" t="s">
        <v>1018</v>
      </c>
    </row>
    <row r="311" spans="1:8" s="16" customFormat="1" ht="31.5" customHeight="1">
      <c r="A311" s="24">
        <v>309</v>
      </c>
      <c r="B311" s="32">
        <v>20144</v>
      </c>
      <c r="C311" s="17" t="s">
        <v>1041</v>
      </c>
      <c r="D311" s="20" t="s">
        <v>1042</v>
      </c>
      <c r="E311" s="18" t="s">
        <v>1016</v>
      </c>
      <c r="F311" s="18">
        <v>913301</v>
      </c>
      <c r="G311" s="17" t="s">
        <v>1017</v>
      </c>
      <c r="H311" s="18" t="s">
        <v>1018</v>
      </c>
    </row>
    <row r="312" spans="1:8" s="16" customFormat="1" ht="31.5" customHeight="1">
      <c r="A312" s="24">
        <v>310</v>
      </c>
      <c r="B312" s="32">
        <v>21246</v>
      </c>
      <c r="C312" s="17" t="s">
        <v>1043</v>
      </c>
      <c r="D312" s="20" t="s">
        <v>1044</v>
      </c>
      <c r="E312" s="18" t="s">
        <v>1016</v>
      </c>
      <c r="F312" s="18">
        <v>913301</v>
      </c>
      <c r="G312" s="17" t="s">
        <v>1017</v>
      </c>
      <c r="H312" s="18" t="s">
        <v>1018</v>
      </c>
    </row>
    <row r="313" spans="1:8" s="16" customFormat="1" ht="31.5" customHeight="1">
      <c r="A313" s="24">
        <v>311</v>
      </c>
      <c r="B313" s="32">
        <v>22215</v>
      </c>
      <c r="C313" s="17" t="s">
        <v>1045</v>
      </c>
      <c r="D313" s="20" t="s">
        <v>1046</v>
      </c>
      <c r="E313" s="18" t="s">
        <v>1016</v>
      </c>
      <c r="F313" s="18">
        <v>913301</v>
      </c>
      <c r="G313" s="17" t="s">
        <v>1017</v>
      </c>
      <c r="H313" s="18" t="s">
        <v>1018</v>
      </c>
    </row>
    <row r="314" spans="1:8" s="16" customFormat="1" ht="31.5" customHeight="1">
      <c r="A314" s="24">
        <v>312</v>
      </c>
      <c r="B314" s="32">
        <v>22425</v>
      </c>
      <c r="C314" s="17" t="s">
        <v>1047</v>
      </c>
      <c r="D314" s="20" t="s">
        <v>1048</v>
      </c>
      <c r="E314" s="18" t="s">
        <v>1016</v>
      </c>
      <c r="F314" s="18">
        <v>913301</v>
      </c>
      <c r="G314" s="17" t="s">
        <v>1017</v>
      </c>
      <c r="H314" s="18" t="s">
        <v>1018</v>
      </c>
    </row>
    <row r="315" spans="1:8" s="16" customFormat="1" ht="31.5" customHeight="1">
      <c r="A315" s="24">
        <v>313</v>
      </c>
      <c r="B315" s="32">
        <v>22697</v>
      </c>
      <c r="C315" s="17" t="s">
        <v>1049</v>
      </c>
      <c r="D315" s="20" t="s">
        <v>1050</v>
      </c>
      <c r="E315" s="18" t="s">
        <v>1016</v>
      </c>
      <c r="F315" s="18">
        <v>913301</v>
      </c>
      <c r="G315" s="17" t="s">
        <v>1017</v>
      </c>
      <c r="H315" s="18" t="s">
        <v>1018</v>
      </c>
    </row>
    <row r="316" spans="1:8" s="16" customFormat="1" ht="31.5" customHeight="1">
      <c r="A316" s="24">
        <v>314</v>
      </c>
      <c r="B316" s="36" t="str">
        <f>"19647"</f>
        <v>19647</v>
      </c>
      <c r="C316" s="36" t="s">
        <v>1054</v>
      </c>
      <c r="D316" s="36" t="str">
        <f>"421022199310222513"</f>
        <v>421022199310222513</v>
      </c>
      <c r="E316" s="37" t="s">
        <v>1055</v>
      </c>
      <c r="F316" s="37">
        <v>913501</v>
      </c>
      <c r="G316" s="17" t="s">
        <v>1056</v>
      </c>
      <c r="H316" s="17" t="s">
        <v>1057</v>
      </c>
    </row>
    <row r="317" spans="1:8" s="16" customFormat="1" ht="31.5" customHeight="1">
      <c r="A317" s="24">
        <v>315</v>
      </c>
      <c r="B317" s="36" t="str">
        <f>"21238"</f>
        <v>21238</v>
      </c>
      <c r="C317" s="36" t="s">
        <v>1058</v>
      </c>
      <c r="D317" s="36" t="str">
        <f>"420527199104201023"</f>
        <v>420527199104201023</v>
      </c>
      <c r="E317" s="37" t="s">
        <v>1055</v>
      </c>
      <c r="F317" s="37">
        <v>913501</v>
      </c>
      <c r="G317" s="17" t="s">
        <v>1056</v>
      </c>
      <c r="H317" s="17" t="s">
        <v>1059</v>
      </c>
    </row>
    <row r="318" spans="1:8" s="16" customFormat="1" ht="31.5" customHeight="1">
      <c r="A318" s="24">
        <v>316</v>
      </c>
      <c r="B318" s="38" t="str">
        <f>"16443"</f>
        <v>16443</v>
      </c>
      <c r="C318" s="38" t="s">
        <v>1060</v>
      </c>
      <c r="D318" s="38" t="str">
        <f>"421002199212211428"</f>
        <v>421002199212211428</v>
      </c>
      <c r="E318" s="39" t="s">
        <v>1055</v>
      </c>
      <c r="F318" s="39">
        <v>913501</v>
      </c>
      <c r="G318" s="17" t="s">
        <v>1056</v>
      </c>
      <c r="H318" s="17" t="s">
        <v>1057</v>
      </c>
    </row>
    <row r="319" spans="1:8" s="16" customFormat="1" ht="31.5" customHeight="1">
      <c r="A319" s="24">
        <v>317</v>
      </c>
      <c r="B319" s="38" t="str">
        <f>"18202"</f>
        <v>18202</v>
      </c>
      <c r="C319" s="38" t="s">
        <v>1061</v>
      </c>
      <c r="D319" s="38" t="str">
        <f>"422822199303254028"</f>
        <v>422822199303254028</v>
      </c>
      <c r="E319" s="39" t="s">
        <v>1055</v>
      </c>
      <c r="F319" s="39">
        <v>913501</v>
      </c>
      <c r="G319" s="17" t="s">
        <v>1056</v>
      </c>
      <c r="H319" s="17" t="s">
        <v>1057</v>
      </c>
    </row>
    <row r="320" spans="1:8" s="16" customFormat="1" ht="31.5" customHeight="1">
      <c r="A320" s="24">
        <v>318</v>
      </c>
      <c r="B320" s="36" t="str">
        <f>"9412"</f>
        <v>9412</v>
      </c>
      <c r="C320" s="36" t="s">
        <v>1062</v>
      </c>
      <c r="D320" s="36" t="str">
        <f>"421081199108170625"</f>
        <v>421081199108170625</v>
      </c>
      <c r="E320" s="37" t="s">
        <v>1055</v>
      </c>
      <c r="F320" s="37">
        <v>913502</v>
      </c>
      <c r="G320" s="17" t="s">
        <v>1063</v>
      </c>
      <c r="H320" s="17" t="s">
        <v>1057</v>
      </c>
    </row>
    <row r="321" spans="1:8" s="16" customFormat="1" ht="31.5" customHeight="1">
      <c r="A321" s="24">
        <v>319</v>
      </c>
      <c r="B321" s="36" t="str">
        <f>"9696"</f>
        <v>9696</v>
      </c>
      <c r="C321" s="36" t="s">
        <v>1064</v>
      </c>
      <c r="D321" s="36" t="str">
        <f>"420822199407206862"</f>
        <v>420822199407206862</v>
      </c>
      <c r="E321" s="37" t="s">
        <v>1055</v>
      </c>
      <c r="F321" s="37">
        <v>913502</v>
      </c>
      <c r="G321" s="17" t="s">
        <v>1063</v>
      </c>
      <c r="H321" s="17" t="s">
        <v>1057</v>
      </c>
    </row>
    <row r="322" spans="1:8" s="16" customFormat="1" ht="31.5" customHeight="1">
      <c r="A322" s="24">
        <v>320</v>
      </c>
      <c r="B322" s="36" t="str">
        <f>"10612"</f>
        <v>10612</v>
      </c>
      <c r="C322" s="36" t="s">
        <v>1065</v>
      </c>
      <c r="D322" s="36" t="s">
        <v>1066</v>
      </c>
      <c r="E322" s="37" t="s">
        <v>1055</v>
      </c>
      <c r="F322" s="37">
        <v>913502</v>
      </c>
      <c r="G322" s="17" t="s">
        <v>1063</v>
      </c>
      <c r="H322" s="17" t="s">
        <v>1057</v>
      </c>
    </row>
    <row r="323" spans="1:8" s="16" customFormat="1" ht="31.5" customHeight="1">
      <c r="A323" s="24">
        <v>321</v>
      </c>
      <c r="B323" s="36" t="str">
        <f>"17765"</f>
        <v>17765</v>
      </c>
      <c r="C323" s="36" t="s">
        <v>1067</v>
      </c>
      <c r="D323" s="36" t="str">
        <f>"421087199411230027"</f>
        <v>421087199411230027</v>
      </c>
      <c r="E323" s="37" t="s">
        <v>1055</v>
      </c>
      <c r="F323" s="37">
        <v>913502</v>
      </c>
      <c r="G323" s="17" t="s">
        <v>1063</v>
      </c>
      <c r="H323" s="17" t="s">
        <v>1057</v>
      </c>
    </row>
    <row r="324" spans="1:8" s="16" customFormat="1" ht="31.5" customHeight="1">
      <c r="A324" s="24">
        <v>322</v>
      </c>
      <c r="B324" s="36" t="str">
        <f>"22426"</f>
        <v>22426</v>
      </c>
      <c r="C324" s="36" t="s">
        <v>1068</v>
      </c>
      <c r="D324" s="36" t="str">
        <f>"411328199401032777"</f>
        <v>411328199401032777</v>
      </c>
      <c r="E324" s="37" t="s">
        <v>1055</v>
      </c>
      <c r="F324" s="37">
        <v>913502</v>
      </c>
      <c r="G324" s="17" t="s">
        <v>1063</v>
      </c>
      <c r="H324" s="17" t="s">
        <v>1057</v>
      </c>
    </row>
    <row r="325" spans="1:8" s="16" customFormat="1" ht="31.5" customHeight="1">
      <c r="A325" s="24">
        <v>323</v>
      </c>
      <c r="B325" s="36" t="str">
        <f>"8662"</f>
        <v>8662</v>
      </c>
      <c r="C325" s="36" t="s">
        <v>1069</v>
      </c>
      <c r="D325" s="36" t="str">
        <f>"421003198910220016"</f>
        <v>421003198910220016</v>
      </c>
      <c r="E325" s="40" t="s">
        <v>1070</v>
      </c>
      <c r="F325" s="37">
        <v>913502</v>
      </c>
      <c r="G325" s="17" t="s">
        <v>1063</v>
      </c>
      <c r="H325" s="17" t="s">
        <v>1057</v>
      </c>
    </row>
    <row r="326" spans="1:8" ht="31.5" customHeight="1">
      <c r="A326" s="24">
        <v>324</v>
      </c>
      <c r="B326" s="25" t="s">
        <v>540</v>
      </c>
      <c r="C326" s="1" t="s">
        <v>541</v>
      </c>
      <c r="D326" s="1" t="s">
        <v>542</v>
      </c>
      <c r="E326" s="1" t="s">
        <v>543</v>
      </c>
      <c r="F326" s="2">
        <v>923601</v>
      </c>
      <c r="G326" s="2" t="s">
        <v>544</v>
      </c>
      <c r="H326" s="2" t="s">
        <v>545</v>
      </c>
    </row>
    <row r="327" spans="1:8" ht="31.5" customHeight="1">
      <c r="A327" s="24">
        <v>325</v>
      </c>
      <c r="B327" s="25" t="s">
        <v>546</v>
      </c>
      <c r="C327" s="1" t="s">
        <v>547</v>
      </c>
      <c r="D327" s="1" t="s">
        <v>548</v>
      </c>
      <c r="E327" s="1" t="s">
        <v>543</v>
      </c>
      <c r="F327" s="2">
        <v>923607</v>
      </c>
      <c r="G327" s="2" t="s">
        <v>544</v>
      </c>
      <c r="H327" s="2" t="s">
        <v>549</v>
      </c>
    </row>
    <row r="328" spans="1:8" ht="31.5" customHeight="1">
      <c r="A328" s="24">
        <v>326</v>
      </c>
      <c r="B328" s="25" t="s">
        <v>550</v>
      </c>
      <c r="C328" s="1" t="s">
        <v>551</v>
      </c>
      <c r="D328" s="1" t="s">
        <v>552</v>
      </c>
      <c r="E328" s="1" t="s">
        <v>543</v>
      </c>
      <c r="F328" s="2">
        <v>923607</v>
      </c>
      <c r="G328" s="2" t="s">
        <v>544</v>
      </c>
      <c r="H328" s="2" t="s">
        <v>553</v>
      </c>
    </row>
    <row r="329" spans="1:8" ht="31.5" customHeight="1">
      <c r="A329" s="24">
        <v>327</v>
      </c>
      <c r="B329" s="25" t="s">
        <v>554</v>
      </c>
      <c r="C329" s="1" t="s">
        <v>555</v>
      </c>
      <c r="D329" s="1" t="s">
        <v>556</v>
      </c>
      <c r="E329" s="1" t="s">
        <v>543</v>
      </c>
      <c r="F329" s="2">
        <v>923610</v>
      </c>
      <c r="G329" s="2" t="s">
        <v>544</v>
      </c>
      <c r="H329" s="2" t="s">
        <v>557</v>
      </c>
    </row>
    <row r="330" spans="1:8" ht="31.5" customHeight="1">
      <c r="A330" s="24">
        <v>328</v>
      </c>
      <c r="B330" s="25" t="s">
        <v>558</v>
      </c>
      <c r="C330" s="1" t="s">
        <v>559</v>
      </c>
      <c r="D330" s="1" t="s">
        <v>560</v>
      </c>
      <c r="E330" s="1" t="s">
        <v>543</v>
      </c>
      <c r="F330" s="2">
        <v>923611</v>
      </c>
      <c r="G330" s="2" t="s">
        <v>561</v>
      </c>
      <c r="H330" s="2" t="s">
        <v>557</v>
      </c>
    </row>
    <row r="331" spans="1:8" ht="31.5" customHeight="1">
      <c r="A331" s="24">
        <v>329</v>
      </c>
      <c r="B331" s="25" t="s">
        <v>562</v>
      </c>
      <c r="C331" s="1" t="s">
        <v>563</v>
      </c>
      <c r="D331" s="1" t="s">
        <v>564</v>
      </c>
      <c r="E331" s="1" t="s">
        <v>543</v>
      </c>
      <c r="F331" s="2">
        <v>923611</v>
      </c>
      <c r="G331" s="2" t="s">
        <v>561</v>
      </c>
      <c r="H331" s="2" t="s">
        <v>557</v>
      </c>
    </row>
    <row r="332" spans="1:8" ht="31.5" customHeight="1">
      <c r="A332" s="24">
        <v>330</v>
      </c>
      <c r="B332" s="25" t="s">
        <v>565</v>
      </c>
      <c r="C332" s="1" t="s">
        <v>566</v>
      </c>
      <c r="D332" s="1" t="s">
        <v>567</v>
      </c>
      <c r="E332" s="1" t="s">
        <v>543</v>
      </c>
      <c r="F332" s="2">
        <v>923611</v>
      </c>
      <c r="G332" s="2" t="s">
        <v>561</v>
      </c>
      <c r="H332" s="2" t="s">
        <v>557</v>
      </c>
    </row>
    <row r="333" spans="1:8" ht="31.5" customHeight="1">
      <c r="A333" s="24">
        <v>331</v>
      </c>
      <c r="B333" s="25" t="s">
        <v>568</v>
      </c>
      <c r="C333" s="1" t="s">
        <v>569</v>
      </c>
      <c r="D333" s="1" t="s">
        <v>570</v>
      </c>
      <c r="E333" s="1" t="s">
        <v>543</v>
      </c>
      <c r="F333" s="2">
        <v>923612</v>
      </c>
      <c r="G333" s="2" t="s">
        <v>571</v>
      </c>
      <c r="H333" s="2" t="s">
        <v>557</v>
      </c>
    </row>
    <row r="334" spans="1:8" ht="31.5" customHeight="1">
      <c r="A334" s="24">
        <v>332</v>
      </c>
      <c r="B334" s="25" t="s">
        <v>572</v>
      </c>
      <c r="C334" s="1" t="s">
        <v>573</v>
      </c>
      <c r="D334" s="1" t="s">
        <v>574</v>
      </c>
      <c r="E334" s="1" t="s">
        <v>543</v>
      </c>
      <c r="F334" s="2">
        <v>923612</v>
      </c>
      <c r="G334" s="2" t="s">
        <v>571</v>
      </c>
      <c r="H334" s="2" t="s">
        <v>557</v>
      </c>
    </row>
    <row r="335" spans="1:8" ht="31.5" customHeight="1">
      <c r="A335" s="24">
        <v>333</v>
      </c>
      <c r="B335" s="25" t="s">
        <v>575</v>
      </c>
      <c r="C335" s="1" t="s">
        <v>576</v>
      </c>
      <c r="D335" s="1" t="s">
        <v>577</v>
      </c>
      <c r="E335" s="1" t="s">
        <v>543</v>
      </c>
      <c r="F335" s="2">
        <v>923612</v>
      </c>
      <c r="G335" s="2" t="s">
        <v>571</v>
      </c>
      <c r="H335" s="2" t="s">
        <v>557</v>
      </c>
    </row>
    <row r="336" spans="1:8" ht="31.5" customHeight="1">
      <c r="A336" s="24">
        <v>334</v>
      </c>
      <c r="B336" s="25" t="s">
        <v>578</v>
      </c>
      <c r="C336" s="1" t="s">
        <v>579</v>
      </c>
      <c r="D336" s="1" t="s">
        <v>580</v>
      </c>
      <c r="E336" s="1" t="s">
        <v>543</v>
      </c>
      <c r="F336" s="2">
        <v>923612</v>
      </c>
      <c r="G336" s="2" t="s">
        <v>571</v>
      </c>
      <c r="H336" s="2" t="s">
        <v>557</v>
      </c>
    </row>
    <row r="337" spans="1:8" ht="31.5" customHeight="1">
      <c r="A337" s="24">
        <v>335</v>
      </c>
      <c r="B337" s="25" t="s">
        <v>581</v>
      </c>
      <c r="C337" s="1" t="s">
        <v>582</v>
      </c>
      <c r="D337" s="1" t="s">
        <v>583</v>
      </c>
      <c r="E337" s="1" t="s">
        <v>543</v>
      </c>
      <c r="F337" s="2">
        <v>923612</v>
      </c>
      <c r="G337" s="2" t="s">
        <v>571</v>
      </c>
      <c r="H337" s="2" t="s">
        <v>557</v>
      </c>
    </row>
    <row r="338" spans="1:8" ht="31.5" customHeight="1">
      <c r="A338" s="24">
        <v>336</v>
      </c>
      <c r="B338" s="25" t="s">
        <v>584</v>
      </c>
      <c r="C338" s="1" t="s">
        <v>585</v>
      </c>
      <c r="D338" s="1" t="s">
        <v>586</v>
      </c>
      <c r="E338" s="1" t="s">
        <v>543</v>
      </c>
      <c r="F338" s="2">
        <v>923612</v>
      </c>
      <c r="G338" s="2" t="s">
        <v>571</v>
      </c>
      <c r="H338" s="2" t="s">
        <v>557</v>
      </c>
    </row>
    <row r="339" spans="1:8" ht="31.5" customHeight="1">
      <c r="A339" s="24">
        <v>337</v>
      </c>
      <c r="B339" s="25" t="s">
        <v>587</v>
      </c>
      <c r="C339" s="1" t="s">
        <v>588</v>
      </c>
      <c r="D339" s="1" t="s">
        <v>589</v>
      </c>
      <c r="E339" s="1" t="s">
        <v>543</v>
      </c>
      <c r="F339" s="2">
        <v>923612</v>
      </c>
      <c r="G339" s="2" t="s">
        <v>571</v>
      </c>
      <c r="H339" s="2" t="s">
        <v>557</v>
      </c>
    </row>
    <row r="340" spans="1:8" ht="31.5" customHeight="1">
      <c r="A340" s="24">
        <v>338</v>
      </c>
      <c r="B340" s="25" t="s">
        <v>590</v>
      </c>
      <c r="C340" s="1" t="s">
        <v>591</v>
      </c>
      <c r="D340" s="1" t="s">
        <v>592</v>
      </c>
      <c r="E340" s="1" t="s">
        <v>543</v>
      </c>
      <c r="F340" s="2">
        <v>923612</v>
      </c>
      <c r="G340" s="2" t="s">
        <v>571</v>
      </c>
      <c r="H340" s="2" t="s">
        <v>557</v>
      </c>
    </row>
    <row r="341" spans="1:8" ht="31.5" customHeight="1">
      <c r="A341" s="24">
        <v>339</v>
      </c>
      <c r="B341" s="25" t="s">
        <v>593</v>
      </c>
      <c r="C341" s="1" t="s">
        <v>594</v>
      </c>
      <c r="D341" s="1" t="s">
        <v>595</v>
      </c>
      <c r="E341" s="1" t="s">
        <v>543</v>
      </c>
      <c r="F341" s="2">
        <v>923612</v>
      </c>
      <c r="G341" s="2" t="s">
        <v>571</v>
      </c>
      <c r="H341" s="2" t="s">
        <v>557</v>
      </c>
    </row>
    <row r="342" spans="1:8" ht="31.5" customHeight="1">
      <c r="A342" s="24">
        <v>340</v>
      </c>
      <c r="B342" s="25" t="s">
        <v>596</v>
      </c>
      <c r="C342" s="1" t="s">
        <v>597</v>
      </c>
      <c r="D342" s="1" t="s">
        <v>598</v>
      </c>
      <c r="E342" s="1" t="s">
        <v>543</v>
      </c>
      <c r="F342" s="2">
        <v>923612</v>
      </c>
      <c r="G342" s="2" t="s">
        <v>571</v>
      </c>
      <c r="H342" s="2" t="s">
        <v>557</v>
      </c>
    </row>
    <row r="343" spans="1:8" ht="31.5" customHeight="1">
      <c r="A343" s="24">
        <v>341</v>
      </c>
      <c r="B343" s="25" t="s">
        <v>599</v>
      </c>
      <c r="C343" s="1" t="s">
        <v>600</v>
      </c>
      <c r="D343" s="1" t="s">
        <v>601</v>
      </c>
      <c r="E343" s="1" t="s">
        <v>543</v>
      </c>
      <c r="F343" s="2">
        <v>923612</v>
      </c>
      <c r="G343" s="2" t="s">
        <v>571</v>
      </c>
      <c r="H343" s="2" t="s">
        <v>557</v>
      </c>
    </row>
    <row r="344" spans="1:8" ht="31.5" customHeight="1">
      <c r="A344" s="24">
        <v>342</v>
      </c>
      <c r="B344" s="25" t="s">
        <v>602</v>
      </c>
      <c r="C344" s="1" t="s">
        <v>603</v>
      </c>
      <c r="D344" s="1" t="s">
        <v>604</v>
      </c>
      <c r="E344" s="1" t="s">
        <v>543</v>
      </c>
      <c r="F344" s="2">
        <v>923612</v>
      </c>
      <c r="G344" s="2" t="s">
        <v>571</v>
      </c>
      <c r="H344" s="2" t="s">
        <v>557</v>
      </c>
    </row>
    <row r="345" spans="1:8" ht="31.5" customHeight="1">
      <c r="A345" s="24">
        <v>343</v>
      </c>
      <c r="B345" s="25" t="s">
        <v>605</v>
      </c>
      <c r="C345" s="1" t="s">
        <v>606</v>
      </c>
      <c r="D345" s="1" t="s">
        <v>607</v>
      </c>
      <c r="E345" s="1" t="s">
        <v>543</v>
      </c>
      <c r="F345" s="2">
        <v>923612</v>
      </c>
      <c r="G345" s="2" t="s">
        <v>571</v>
      </c>
      <c r="H345" s="2" t="s">
        <v>557</v>
      </c>
    </row>
    <row r="346" spans="1:8" ht="31.5" customHeight="1">
      <c r="A346" s="24">
        <v>344</v>
      </c>
      <c r="B346" s="25" t="s">
        <v>608</v>
      </c>
      <c r="C346" s="1" t="s">
        <v>609</v>
      </c>
      <c r="D346" s="1" t="s">
        <v>610</v>
      </c>
      <c r="E346" s="1" t="s">
        <v>543</v>
      </c>
      <c r="F346" s="2">
        <v>923612</v>
      </c>
      <c r="G346" s="2" t="s">
        <v>571</v>
      </c>
      <c r="H346" s="2" t="s">
        <v>557</v>
      </c>
    </row>
    <row r="347" spans="1:8" ht="31.5" customHeight="1">
      <c r="A347" s="24">
        <v>345</v>
      </c>
      <c r="B347" s="25" t="s">
        <v>611</v>
      </c>
      <c r="C347" s="1" t="s">
        <v>612</v>
      </c>
      <c r="D347" s="1" t="s">
        <v>613</v>
      </c>
      <c r="E347" s="1" t="s">
        <v>543</v>
      </c>
      <c r="F347" s="2">
        <v>923612</v>
      </c>
      <c r="G347" s="2" t="s">
        <v>571</v>
      </c>
      <c r="H347" s="2" t="s">
        <v>557</v>
      </c>
    </row>
    <row r="348" spans="1:8" ht="31.5" customHeight="1">
      <c r="A348" s="24">
        <v>346</v>
      </c>
      <c r="B348" s="25" t="s">
        <v>614</v>
      </c>
      <c r="C348" s="1" t="s">
        <v>615</v>
      </c>
      <c r="D348" s="1" t="s">
        <v>616</v>
      </c>
      <c r="E348" s="1" t="s">
        <v>543</v>
      </c>
      <c r="F348" s="2">
        <v>923612</v>
      </c>
      <c r="G348" s="2" t="s">
        <v>571</v>
      </c>
      <c r="H348" s="2" t="s">
        <v>557</v>
      </c>
    </row>
    <row r="349" spans="1:8" ht="31.5" customHeight="1">
      <c r="A349" s="24">
        <v>347</v>
      </c>
      <c r="B349" s="25" t="s">
        <v>617</v>
      </c>
      <c r="C349" s="1" t="s">
        <v>618</v>
      </c>
      <c r="D349" s="1" t="s">
        <v>619</v>
      </c>
      <c r="E349" s="1" t="s">
        <v>543</v>
      </c>
      <c r="F349" s="2">
        <v>923612</v>
      </c>
      <c r="G349" s="2" t="s">
        <v>571</v>
      </c>
      <c r="H349" s="2" t="s">
        <v>557</v>
      </c>
    </row>
    <row r="350" spans="1:8" ht="31.5" customHeight="1">
      <c r="A350" s="24">
        <v>348</v>
      </c>
      <c r="B350" s="25" t="s">
        <v>620</v>
      </c>
      <c r="C350" s="1" t="s">
        <v>621</v>
      </c>
      <c r="D350" s="1" t="s">
        <v>622</v>
      </c>
      <c r="E350" s="1" t="s">
        <v>543</v>
      </c>
      <c r="F350" s="2">
        <v>923612</v>
      </c>
      <c r="G350" s="2" t="s">
        <v>571</v>
      </c>
      <c r="H350" s="2" t="s">
        <v>557</v>
      </c>
    </row>
    <row r="351" spans="1:8" ht="31.5" customHeight="1">
      <c r="A351" s="24">
        <v>349</v>
      </c>
      <c r="B351" s="25" t="s">
        <v>623</v>
      </c>
      <c r="C351" s="1" t="s">
        <v>624</v>
      </c>
      <c r="D351" s="1" t="s">
        <v>625</v>
      </c>
      <c r="E351" s="1" t="s">
        <v>543</v>
      </c>
      <c r="F351" s="2">
        <v>923612</v>
      </c>
      <c r="G351" s="2" t="s">
        <v>571</v>
      </c>
      <c r="H351" s="2" t="s">
        <v>557</v>
      </c>
    </row>
    <row r="352" spans="1:8" ht="31.5" customHeight="1">
      <c r="A352" s="24">
        <v>350</v>
      </c>
      <c r="B352" s="25" t="s">
        <v>626</v>
      </c>
      <c r="C352" s="1" t="s">
        <v>627</v>
      </c>
      <c r="D352" s="1" t="s">
        <v>628</v>
      </c>
      <c r="E352" s="1" t="s">
        <v>543</v>
      </c>
      <c r="F352" s="2">
        <v>923612</v>
      </c>
      <c r="G352" s="2" t="s">
        <v>571</v>
      </c>
      <c r="H352" s="2" t="s">
        <v>557</v>
      </c>
    </row>
    <row r="353" spans="1:8" ht="31.5" customHeight="1">
      <c r="A353" s="24">
        <v>351</v>
      </c>
      <c r="B353" s="25" t="s">
        <v>629</v>
      </c>
      <c r="C353" s="1" t="s">
        <v>630</v>
      </c>
      <c r="D353" s="1" t="s">
        <v>631</v>
      </c>
      <c r="E353" s="1" t="s">
        <v>543</v>
      </c>
      <c r="F353" s="2">
        <v>923612</v>
      </c>
      <c r="G353" s="2" t="s">
        <v>571</v>
      </c>
      <c r="H353" s="2" t="s">
        <v>557</v>
      </c>
    </row>
    <row r="354" spans="1:8" ht="31.5" customHeight="1">
      <c r="A354" s="24">
        <v>352</v>
      </c>
      <c r="B354" s="25" t="s">
        <v>632</v>
      </c>
      <c r="C354" s="1" t="s">
        <v>633</v>
      </c>
      <c r="D354" s="1" t="s">
        <v>634</v>
      </c>
      <c r="E354" s="1" t="s">
        <v>543</v>
      </c>
      <c r="F354" s="2">
        <v>923612</v>
      </c>
      <c r="G354" s="2" t="s">
        <v>571</v>
      </c>
      <c r="H354" s="2" t="s">
        <v>557</v>
      </c>
    </row>
    <row r="355" spans="1:8" ht="31.5" customHeight="1">
      <c r="A355" s="24">
        <v>353</v>
      </c>
      <c r="B355" s="25" t="s">
        <v>635</v>
      </c>
      <c r="C355" s="1" t="s">
        <v>636</v>
      </c>
      <c r="D355" s="1" t="s">
        <v>637</v>
      </c>
      <c r="E355" s="1" t="s">
        <v>543</v>
      </c>
      <c r="F355" s="2">
        <v>923612</v>
      </c>
      <c r="G355" s="2" t="s">
        <v>571</v>
      </c>
      <c r="H355" s="2" t="s">
        <v>557</v>
      </c>
    </row>
    <row r="356" spans="1:8" ht="31.5" customHeight="1">
      <c r="A356" s="24">
        <v>354</v>
      </c>
      <c r="B356" s="25" t="s">
        <v>638</v>
      </c>
      <c r="C356" s="1" t="s">
        <v>639</v>
      </c>
      <c r="D356" s="1" t="s">
        <v>640</v>
      </c>
      <c r="E356" s="1" t="s">
        <v>543</v>
      </c>
      <c r="F356" s="2">
        <v>923612</v>
      </c>
      <c r="G356" s="2" t="s">
        <v>571</v>
      </c>
      <c r="H356" s="2" t="s">
        <v>557</v>
      </c>
    </row>
    <row r="357" spans="1:8" ht="31.5" customHeight="1">
      <c r="A357" s="24">
        <v>355</v>
      </c>
      <c r="B357" s="25" t="s">
        <v>641</v>
      </c>
      <c r="C357" s="1" t="s">
        <v>642</v>
      </c>
      <c r="D357" s="1" t="s">
        <v>643</v>
      </c>
      <c r="E357" s="1" t="s">
        <v>543</v>
      </c>
      <c r="F357" s="2">
        <v>923613</v>
      </c>
      <c r="G357" s="2" t="s">
        <v>644</v>
      </c>
      <c r="H357" s="2" t="s">
        <v>557</v>
      </c>
    </row>
    <row r="358" spans="1:8" ht="31.5" customHeight="1">
      <c r="A358" s="24">
        <v>356</v>
      </c>
      <c r="B358" s="25" t="s">
        <v>645</v>
      </c>
      <c r="C358" s="1" t="s">
        <v>646</v>
      </c>
      <c r="D358" s="1" t="s">
        <v>647</v>
      </c>
      <c r="E358" s="1" t="s">
        <v>543</v>
      </c>
      <c r="F358" s="2">
        <v>923613</v>
      </c>
      <c r="G358" s="2" t="s">
        <v>644</v>
      </c>
      <c r="H358" s="2" t="s">
        <v>557</v>
      </c>
    </row>
    <row r="359" spans="1:8" ht="31.5" customHeight="1">
      <c r="A359" s="24">
        <v>357</v>
      </c>
      <c r="B359" s="25" t="s">
        <v>648</v>
      </c>
      <c r="C359" s="1" t="s">
        <v>649</v>
      </c>
      <c r="D359" s="1" t="s">
        <v>650</v>
      </c>
      <c r="E359" s="1" t="s">
        <v>543</v>
      </c>
      <c r="F359" s="2">
        <v>923613</v>
      </c>
      <c r="G359" s="2" t="s">
        <v>644</v>
      </c>
      <c r="H359" s="2" t="s">
        <v>557</v>
      </c>
    </row>
    <row r="360" spans="1:8" ht="31.5" customHeight="1">
      <c r="A360" s="24">
        <v>358</v>
      </c>
      <c r="B360" s="25" t="s">
        <v>735</v>
      </c>
      <c r="C360" s="1" t="s">
        <v>736</v>
      </c>
      <c r="D360" s="1" t="s">
        <v>737</v>
      </c>
      <c r="E360" s="1" t="s">
        <v>738</v>
      </c>
      <c r="F360" s="1">
        <v>923703</v>
      </c>
      <c r="G360" s="1" t="s">
        <v>739</v>
      </c>
      <c r="H360" s="1" t="s">
        <v>740</v>
      </c>
    </row>
    <row r="361" spans="1:8" ht="31.5" customHeight="1">
      <c r="A361" s="24">
        <v>359</v>
      </c>
      <c r="B361" s="25" t="s">
        <v>741</v>
      </c>
      <c r="C361" s="1" t="s">
        <v>742</v>
      </c>
      <c r="D361" s="1" t="s">
        <v>743</v>
      </c>
      <c r="E361" s="1" t="s">
        <v>738</v>
      </c>
      <c r="F361" s="1">
        <v>923703</v>
      </c>
      <c r="G361" s="1" t="s">
        <v>739</v>
      </c>
      <c r="H361" s="1" t="s">
        <v>740</v>
      </c>
    </row>
    <row r="362" spans="1:8" ht="31.5" customHeight="1">
      <c r="A362" s="24">
        <v>360</v>
      </c>
      <c r="B362" s="25" t="s">
        <v>744</v>
      </c>
      <c r="C362" s="1" t="s">
        <v>745</v>
      </c>
      <c r="D362" s="1" t="s">
        <v>746</v>
      </c>
      <c r="E362" s="1" t="s">
        <v>747</v>
      </c>
      <c r="F362" s="1">
        <v>923705</v>
      </c>
      <c r="G362" s="1" t="s">
        <v>748</v>
      </c>
      <c r="H362" s="1" t="s">
        <v>749</v>
      </c>
    </row>
    <row r="363" spans="1:8" ht="31.5" customHeight="1">
      <c r="A363" s="24">
        <v>361</v>
      </c>
      <c r="B363" s="25" t="s">
        <v>750</v>
      </c>
      <c r="C363" s="1" t="s">
        <v>751</v>
      </c>
      <c r="D363" s="1" t="s">
        <v>752</v>
      </c>
      <c r="E363" s="1" t="s">
        <v>747</v>
      </c>
      <c r="F363" s="1">
        <v>923707</v>
      </c>
      <c r="G363" s="1" t="s">
        <v>753</v>
      </c>
      <c r="H363" s="1" t="s">
        <v>749</v>
      </c>
    </row>
    <row r="364" spans="1:8" ht="31.5" customHeight="1">
      <c r="A364" s="24">
        <v>362</v>
      </c>
      <c r="B364" s="33">
        <v>18045</v>
      </c>
      <c r="C364" s="5" t="s">
        <v>651</v>
      </c>
      <c r="D364" s="5" t="s">
        <v>652</v>
      </c>
      <c r="E364" s="5" t="s">
        <v>653</v>
      </c>
      <c r="F364" s="5" t="s">
        <v>654</v>
      </c>
      <c r="G364" s="5" t="s">
        <v>655</v>
      </c>
      <c r="H364" s="5" t="s">
        <v>656</v>
      </c>
    </row>
    <row r="365" spans="1:8" ht="31.5" customHeight="1">
      <c r="A365" s="24">
        <v>363</v>
      </c>
      <c r="B365" s="33">
        <v>19085</v>
      </c>
      <c r="C365" s="5" t="s">
        <v>657</v>
      </c>
      <c r="D365" s="5" t="s">
        <v>658</v>
      </c>
      <c r="E365" s="5" t="s">
        <v>653</v>
      </c>
      <c r="F365" s="5" t="s">
        <v>654</v>
      </c>
      <c r="G365" s="5" t="s">
        <v>655</v>
      </c>
      <c r="H365" s="5" t="s">
        <v>656</v>
      </c>
    </row>
    <row r="366" spans="1:8" ht="31.5" customHeight="1">
      <c r="A366" s="24">
        <v>364</v>
      </c>
      <c r="B366" s="33" t="s">
        <v>964</v>
      </c>
      <c r="C366" s="5" t="s">
        <v>659</v>
      </c>
      <c r="D366" s="5" t="s">
        <v>965</v>
      </c>
      <c r="E366" s="5" t="s">
        <v>653</v>
      </c>
      <c r="F366" s="5" t="s">
        <v>654</v>
      </c>
      <c r="G366" s="5" t="s">
        <v>655</v>
      </c>
      <c r="H366" s="5" t="s">
        <v>656</v>
      </c>
    </row>
    <row r="367" spans="1:8" ht="31.5" customHeight="1">
      <c r="A367" s="24">
        <v>365</v>
      </c>
      <c r="B367" s="33" t="s">
        <v>966</v>
      </c>
      <c r="C367" s="5" t="s">
        <v>660</v>
      </c>
      <c r="D367" s="5" t="s">
        <v>661</v>
      </c>
      <c r="E367" s="5" t="s">
        <v>653</v>
      </c>
      <c r="F367" s="5" t="s">
        <v>967</v>
      </c>
      <c r="G367" s="5" t="s">
        <v>662</v>
      </c>
      <c r="H367" s="5" t="s">
        <v>656</v>
      </c>
    </row>
    <row r="368" spans="1:8" ht="31.5" customHeight="1">
      <c r="A368" s="24">
        <v>366</v>
      </c>
      <c r="B368" s="33" t="s">
        <v>968</v>
      </c>
      <c r="C368" s="5" t="s">
        <v>663</v>
      </c>
      <c r="D368" s="5" t="s">
        <v>664</v>
      </c>
      <c r="E368" s="5" t="s">
        <v>653</v>
      </c>
      <c r="F368" s="5" t="s">
        <v>967</v>
      </c>
      <c r="G368" s="5" t="s">
        <v>662</v>
      </c>
      <c r="H368" s="5" t="s">
        <v>656</v>
      </c>
    </row>
    <row r="369" spans="1:8" ht="31.5" customHeight="1">
      <c r="A369" s="24">
        <v>367</v>
      </c>
      <c r="B369" s="33" t="s">
        <v>969</v>
      </c>
      <c r="C369" s="5" t="s">
        <v>665</v>
      </c>
      <c r="D369" s="5" t="s">
        <v>666</v>
      </c>
      <c r="E369" s="5" t="s">
        <v>653</v>
      </c>
      <c r="F369" s="5" t="s">
        <v>967</v>
      </c>
      <c r="G369" s="5" t="s">
        <v>662</v>
      </c>
      <c r="H369" s="5" t="s">
        <v>656</v>
      </c>
    </row>
    <row r="370" spans="1:8" ht="31.5" customHeight="1">
      <c r="A370" s="24">
        <v>368</v>
      </c>
      <c r="B370" s="33" t="s">
        <v>970</v>
      </c>
      <c r="C370" s="5" t="s">
        <v>667</v>
      </c>
      <c r="D370" s="5" t="s">
        <v>971</v>
      </c>
      <c r="E370" s="5" t="s">
        <v>653</v>
      </c>
      <c r="F370" s="5" t="s">
        <v>967</v>
      </c>
      <c r="G370" s="5" t="s">
        <v>662</v>
      </c>
      <c r="H370" s="5" t="s">
        <v>668</v>
      </c>
    </row>
    <row r="371" spans="1:8" ht="31.5" customHeight="1">
      <c r="A371" s="24">
        <v>369</v>
      </c>
      <c r="B371" s="33" t="s">
        <v>972</v>
      </c>
      <c r="C371" s="5" t="s">
        <v>669</v>
      </c>
      <c r="D371" s="5" t="s">
        <v>670</v>
      </c>
      <c r="E371" s="5" t="s">
        <v>653</v>
      </c>
      <c r="F371" s="5" t="s">
        <v>973</v>
      </c>
      <c r="G371" s="5" t="s">
        <v>671</v>
      </c>
      <c r="H371" s="5" t="s">
        <v>656</v>
      </c>
    </row>
    <row r="372" spans="1:8" ht="31.5" customHeight="1">
      <c r="A372" s="24">
        <v>370</v>
      </c>
      <c r="B372" s="33" t="s">
        <v>974</v>
      </c>
      <c r="C372" s="5" t="s">
        <v>672</v>
      </c>
      <c r="D372" s="5" t="s">
        <v>673</v>
      </c>
      <c r="E372" s="5" t="s">
        <v>653</v>
      </c>
      <c r="F372" s="5" t="s">
        <v>973</v>
      </c>
      <c r="G372" s="5" t="s">
        <v>671</v>
      </c>
      <c r="H372" s="5" t="s">
        <v>656</v>
      </c>
    </row>
    <row r="373" spans="1:8" ht="31.5" customHeight="1">
      <c r="A373" s="24">
        <v>371</v>
      </c>
      <c r="B373" s="33" t="s">
        <v>975</v>
      </c>
      <c r="C373" s="5" t="s">
        <v>674</v>
      </c>
      <c r="D373" s="5" t="s">
        <v>675</v>
      </c>
      <c r="E373" s="5" t="s">
        <v>653</v>
      </c>
      <c r="F373" s="5" t="s">
        <v>973</v>
      </c>
      <c r="G373" s="5" t="s">
        <v>671</v>
      </c>
      <c r="H373" s="5" t="s">
        <v>656</v>
      </c>
    </row>
    <row r="374" spans="1:8" ht="31.5" customHeight="1">
      <c r="A374" s="24">
        <v>372</v>
      </c>
      <c r="B374" s="33" t="s">
        <v>976</v>
      </c>
      <c r="C374" s="5" t="s">
        <v>676</v>
      </c>
      <c r="D374" s="5" t="s">
        <v>677</v>
      </c>
      <c r="E374" s="5" t="s">
        <v>653</v>
      </c>
      <c r="F374" s="5" t="s">
        <v>977</v>
      </c>
      <c r="G374" s="5" t="s">
        <v>678</v>
      </c>
      <c r="H374" s="5" t="s">
        <v>656</v>
      </c>
    </row>
    <row r="375" spans="1:8" ht="31.5" customHeight="1">
      <c r="A375" s="24">
        <v>373</v>
      </c>
      <c r="B375" s="33" t="s">
        <v>978</v>
      </c>
      <c r="C375" s="5" t="s">
        <v>679</v>
      </c>
      <c r="D375" s="5" t="s">
        <v>680</v>
      </c>
      <c r="E375" s="5" t="s">
        <v>653</v>
      </c>
      <c r="F375" s="5" t="s">
        <v>681</v>
      </c>
      <c r="G375" s="5" t="s">
        <v>678</v>
      </c>
      <c r="H375" s="5" t="s">
        <v>656</v>
      </c>
    </row>
    <row r="376" spans="1:8" ht="31.5" customHeight="1">
      <c r="A376" s="24">
        <v>374</v>
      </c>
      <c r="B376" s="33">
        <v>8516</v>
      </c>
      <c r="C376" s="5" t="s">
        <v>682</v>
      </c>
      <c r="D376" s="5" t="s">
        <v>683</v>
      </c>
      <c r="E376" s="5" t="s">
        <v>653</v>
      </c>
      <c r="F376" s="5" t="s">
        <v>681</v>
      </c>
      <c r="G376" s="5" t="s">
        <v>678</v>
      </c>
      <c r="H376" s="5" t="s">
        <v>656</v>
      </c>
    </row>
    <row r="377" spans="1:8" ht="31.5" customHeight="1">
      <c r="A377" s="24">
        <v>375</v>
      </c>
      <c r="B377" s="33">
        <v>10557</v>
      </c>
      <c r="C377" s="5" t="s">
        <v>684</v>
      </c>
      <c r="D377" s="5" t="s">
        <v>685</v>
      </c>
      <c r="E377" s="5" t="s">
        <v>653</v>
      </c>
      <c r="F377" s="5" t="s">
        <v>681</v>
      </c>
      <c r="G377" s="5" t="s">
        <v>678</v>
      </c>
      <c r="H377" s="5" t="s">
        <v>656</v>
      </c>
    </row>
    <row r="378" spans="1:8" ht="31.5" customHeight="1">
      <c r="A378" s="24">
        <v>376</v>
      </c>
      <c r="B378" s="34" t="s">
        <v>979</v>
      </c>
      <c r="C378" s="14" t="s">
        <v>686</v>
      </c>
      <c r="D378" s="14" t="s">
        <v>687</v>
      </c>
      <c r="E378" s="14" t="s">
        <v>653</v>
      </c>
      <c r="F378" s="14" t="s">
        <v>681</v>
      </c>
      <c r="G378" s="14" t="s">
        <v>678</v>
      </c>
      <c r="H378" s="14" t="s">
        <v>656</v>
      </c>
    </row>
    <row r="379" spans="1:8" ht="31.5" customHeight="1">
      <c r="A379" s="24">
        <v>377</v>
      </c>
      <c r="B379" s="34" t="s">
        <v>980</v>
      </c>
      <c r="C379" s="14" t="s">
        <v>688</v>
      </c>
      <c r="D379" s="14" t="s">
        <v>689</v>
      </c>
      <c r="E379" s="14" t="s">
        <v>653</v>
      </c>
      <c r="F379" s="14" t="s">
        <v>981</v>
      </c>
      <c r="G379" s="14" t="s">
        <v>690</v>
      </c>
      <c r="H379" s="14" t="s">
        <v>656</v>
      </c>
    </row>
    <row r="380" spans="1:8" ht="31.5" customHeight="1">
      <c r="A380" s="24">
        <v>378</v>
      </c>
      <c r="B380" s="33" t="s">
        <v>691</v>
      </c>
      <c r="C380" s="5" t="s">
        <v>692</v>
      </c>
      <c r="D380" s="5" t="s">
        <v>693</v>
      </c>
      <c r="E380" s="5" t="s">
        <v>653</v>
      </c>
      <c r="F380" s="5" t="s">
        <v>694</v>
      </c>
      <c r="G380" s="5" t="s">
        <v>690</v>
      </c>
      <c r="H380" s="5" t="s">
        <v>668</v>
      </c>
    </row>
    <row r="381" spans="1:8" ht="31.5" customHeight="1">
      <c r="A381" s="24">
        <v>379</v>
      </c>
      <c r="B381" s="33" t="s">
        <v>695</v>
      </c>
      <c r="C381" s="5" t="s">
        <v>696</v>
      </c>
      <c r="D381" s="5" t="s">
        <v>697</v>
      </c>
      <c r="E381" s="5" t="s">
        <v>653</v>
      </c>
      <c r="F381" s="5" t="s">
        <v>694</v>
      </c>
      <c r="G381" s="5" t="s">
        <v>690</v>
      </c>
      <c r="H381" s="5" t="s">
        <v>668</v>
      </c>
    </row>
    <row r="382" spans="1:8" ht="31.5" customHeight="1">
      <c r="A382" s="24">
        <v>380</v>
      </c>
      <c r="B382" s="15">
        <v>8388</v>
      </c>
      <c r="C382" s="4" t="s">
        <v>754</v>
      </c>
      <c r="D382" s="5" t="s">
        <v>986</v>
      </c>
      <c r="E382" s="4" t="s">
        <v>755</v>
      </c>
      <c r="F382" s="4">
        <v>923901</v>
      </c>
      <c r="G382" s="4" t="s">
        <v>756</v>
      </c>
      <c r="H382" s="4" t="s">
        <v>757</v>
      </c>
    </row>
    <row r="383" spans="1:8" ht="31.5" customHeight="1">
      <c r="A383" s="24">
        <v>381</v>
      </c>
      <c r="B383" s="15">
        <v>11028</v>
      </c>
      <c r="C383" s="4" t="s">
        <v>758</v>
      </c>
      <c r="D383" s="5" t="s">
        <v>987</v>
      </c>
      <c r="E383" s="4" t="s">
        <v>755</v>
      </c>
      <c r="F383" s="4">
        <v>923901</v>
      </c>
      <c r="G383" s="4" t="s">
        <v>756</v>
      </c>
      <c r="H383" s="4" t="s">
        <v>759</v>
      </c>
    </row>
    <row r="384" spans="1:8" ht="31.5" customHeight="1">
      <c r="A384" s="24">
        <v>382</v>
      </c>
      <c r="B384" s="15">
        <v>13299</v>
      </c>
      <c r="C384" s="4" t="s">
        <v>760</v>
      </c>
      <c r="D384" s="5" t="s">
        <v>988</v>
      </c>
      <c r="E384" s="4" t="s">
        <v>755</v>
      </c>
      <c r="F384" s="4">
        <v>923901</v>
      </c>
      <c r="G384" s="4" t="s">
        <v>756</v>
      </c>
      <c r="H384" s="4" t="s">
        <v>761</v>
      </c>
    </row>
    <row r="385" spans="1:8" ht="31.5" customHeight="1">
      <c r="A385" s="24">
        <v>383</v>
      </c>
      <c r="B385" s="15">
        <v>14010</v>
      </c>
      <c r="C385" s="4" t="s">
        <v>762</v>
      </c>
      <c r="D385" s="5" t="s">
        <v>989</v>
      </c>
      <c r="E385" s="4" t="s">
        <v>755</v>
      </c>
      <c r="F385" s="4">
        <v>923901</v>
      </c>
      <c r="G385" s="4" t="s">
        <v>756</v>
      </c>
      <c r="H385" s="4" t="s">
        <v>759</v>
      </c>
    </row>
    <row r="386" spans="1:8" ht="31.5" customHeight="1">
      <c r="A386" s="24">
        <v>384</v>
      </c>
      <c r="B386" s="15">
        <v>9199</v>
      </c>
      <c r="C386" s="4" t="s">
        <v>763</v>
      </c>
      <c r="D386" s="5" t="s">
        <v>990</v>
      </c>
      <c r="E386" s="4" t="s">
        <v>755</v>
      </c>
      <c r="F386" s="4">
        <v>923902</v>
      </c>
      <c r="G386" s="4" t="s">
        <v>764</v>
      </c>
      <c r="H386" s="4" t="s">
        <v>757</v>
      </c>
    </row>
    <row r="387" spans="1:8" ht="31.5" customHeight="1">
      <c r="A387" s="24">
        <v>385</v>
      </c>
      <c r="B387" s="15">
        <v>19375</v>
      </c>
      <c r="C387" s="4" t="s">
        <v>765</v>
      </c>
      <c r="D387" s="5" t="s">
        <v>991</v>
      </c>
      <c r="E387" s="4" t="s">
        <v>755</v>
      </c>
      <c r="F387" s="4">
        <v>923902</v>
      </c>
      <c r="G387" s="4" t="s">
        <v>764</v>
      </c>
      <c r="H387" s="4" t="s">
        <v>757</v>
      </c>
    </row>
    <row r="388" spans="1:8" ht="31.5" customHeight="1">
      <c r="A388" s="24">
        <v>386</v>
      </c>
      <c r="B388" s="15">
        <v>8481</v>
      </c>
      <c r="C388" s="4" t="s">
        <v>766</v>
      </c>
      <c r="D388" s="5" t="s">
        <v>992</v>
      </c>
      <c r="E388" s="4" t="s">
        <v>755</v>
      </c>
      <c r="F388" s="4">
        <v>923903</v>
      </c>
      <c r="G388" s="4" t="s">
        <v>767</v>
      </c>
      <c r="H388" s="4" t="s">
        <v>757</v>
      </c>
    </row>
    <row r="389" spans="1:8" ht="31.5" customHeight="1">
      <c r="A389" s="24">
        <v>387</v>
      </c>
      <c r="B389" s="15">
        <v>11254</v>
      </c>
      <c r="C389" s="4" t="s">
        <v>768</v>
      </c>
      <c r="D389" s="5" t="s">
        <v>993</v>
      </c>
      <c r="E389" s="4" t="s">
        <v>755</v>
      </c>
      <c r="F389" s="4">
        <v>923903</v>
      </c>
      <c r="G389" s="4" t="s">
        <v>767</v>
      </c>
      <c r="H389" s="4" t="s">
        <v>757</v>
      </c>
    </row>
    <row r="390" spans="1:8" ht="31.5" customHeight="1">
      <c r="A390" s="24">
        <v>388</v>
      </c>
      <c r="B390" s="15">
        <v>16660</v>
      </c>
      <c r="C390" s="4" t="s">
        <v>769</v>
      </c>
      <c r="D390" s="5" t="s">
        <v>994</v>
      </c>
      <c r="E390" s="4" t="s">
        <v>755</v>
      </c>
      <c r="F390" s="4">
        <v>923903</v>
      </c>
      <c r="G390" s="4" t="s">
        <v>767</v>
      </c>
      <c r="H390" s="4" t="s">
        <v>770</v>
      </c>
    </row>
    <row r="391" spans="1:8" ht="31.5" customHeight="1">
      <c r="A391" s="24">
        <v>389</v>
      </c>
      <c r="B391" s="15">
        <v>18606</v>
      </c>
      <c r="C391" s="4" t="s">
        <v>771</v>
      </c>
      <c r="D391" s="5" t="s">
        <v>995</v>
      </c>
      <c r="E391" s="4" t="s">
        <v>755</v>
      </c>
      <c r="F391" s="4">
        <v>923903</v>
      </c>
      <c r="G391" s="4" t="s">
        <v>767</v>
      </c>
      <c r="H391" s="4" t="s">
        <v>770</v>
      </c>
    </row>
    <row r="392" spans="1:8" ht="31.5" customHeight="1">
      <c r="A392" s="24">
        <v>390</v>
      </c>
      <c r="B392" s="15">
        <v>22109</v>
      </c>
      <c r="C392" s="4" t="s">
        <v>772</v>
      </c>
      <c r="D392" s="5" t="s">
        <v>996</v>
      </c>
      <c r="E392" s="4" t="s">
        <v>755</v>
      </c>
      <c r="F392" s="4">
        <v>923903</v>
      </c>
      <c r="G392" s="4" t="s">
        <v>767</v>
      </c>
      <c r="H392" s="4" t="s">
        <v>757</v>
      </c>
    </row>
    <row r="393" spans="1:8" ht="31.5" customHeight="1">
      <c r="A393" s="24">
        <v>391</v>
      </c>
      <c r="B393" s="15">
        <v>9243</v>
      </c>
      <c r="C393" s="4" t="s">
        <v>773</v>
      </c>
      <c r="D393" s="5" t="s">
        <v>774</v>
      </c>
      <c r="E393" s="4" t="s">
        <v>755</v>
      </c>
      <c r="F393" s="4">
        <v>923904</v>
      </c>
      <c r="G393" s="4" t="s">
        <v>775</v>
      </c>
      <c r="H393" s="4" t="s">
        <v>757</v>
      </c>
    </row>
    <row r="394" spans="1:8" ht="31.5" customHeight="1">
      <c r="A394" s="24">
        <v>392</v>
      </c>
      <c r="B394" s="15">
        <v>12047</v>
      </c>
      <c r="C394" s="4" t="s">
        <v>776</v>
      </c>
      <c r="D394" s="5" t="s">
        <v>777</v>
      </c>
      <c r="E394" s="4" t="s">
        <v>755</v>
      </c>
      <c r="F394" s="4">
        <v>923904</v>
      </c>
      <c r="G394" s="4" t="s">
        <v>775</v>
      </c>
      <c r="H394" s="4" t="s">
        <v>757</v>
      </c>
    </row>
    <row r="395" spans="1:8" ht="31.5" customHeight="1">
      <c r="A395" s="24">
        <v>393</v>
      </c>
      <c r="B395" s="15">
        <v>12061</v>
      </c>
      <c r="C395" s="4" t="s">
        <v>778</v>
      </c>
      <c r="D395" s="5" t="s">
        <v>779</v>
      </c>
      <c r="E395" s="4" t="s">
        <v>755</v>
      </c>
      <c r="F395" s="4">
        <v>923904</v>
      </c>
      <c r="G395" s="4" t="s">
        <v>775</v>
      </c>
      <c r="H395" s="4" t="s">
        <v>770</v>
      </c>
    </row>
    <row r="396" spans="1:8" ht="31.5" customHeight="1">
      <c r="A396" s="24">
        <v>394</v>
      </c>
      <c r="B396" s="15">
        <v>12326</v>
      </c>
      <c r="C396" s="4" t="s">
        <v>780</v>
      </c>
      <c r="D396" s="5" t="s">
        <v>781</v>
      </c>
      <c r="E396" s="4" t="s">
        <v>755</v>
      </c>
      <c r="F396" s="4">
        <v>923904</v>
      </c>
      <c r="G396" s="4" t="s">
        <v>775</v>
      </c>
      <c r="H396" s="4" t="s">
        <v>757</v>
      </c>
    </row>
    <row r="397" spans="1:8" ht="31.5" customHeight="1">
      <c r="A397" s="24">
        <v>395</v>
      </c>
      <c r="B397" s="15">
        <v>12663</v>
      </c>
      <c r="C397" s="4" t="s">
        <v>782</v>
      </c>
      <c r="D397" s="5" t="s">
        <v>783</v>
      </c>
      <c r="E397" s="4" t="s">
        <v>755</v>
      </c>
      <c r="F397" s="4">
        <v>923904</v>
      </c>
      <c r="G397" s="4" t="s">
        <v>775</v>
      </c>
      <c r="H397" s="4" t="s">
        <v>757</v>
      </c>
    </row>
    <row r="398" spans="1:8" ht="31.5" customHeight="1">
      <c r="A398" s="24">
        <v>396</v>
      </c>
      <c r="B398" s="15">
        <v>12781</v>
      </c>
      <c r="C398" s="4" t="s">
        <v>784</v>
      </c>
      <c r="D398" s="5" t="s">
        <v>785</v>
      </c>
      <c r="E398" s="4" t="s">
        <v>755</v>
      </c>
      <c r="F398" s="4">
        <v>923905</v>
      </c>
      <c r="G398" s="4" t="s">
        <v>786</v>
      </c>
      <c r="H398" s="4" t="s">
        <v>757</v>
      </c>
    </row>
    <row r="399" spans="1:8" ht="31.5" customHeight="1">
      <c r="A399" s="24">
        <v>397</v>
      </c>
      <c r="B399" s="15" t="s">
        <v>787</v>
      </c>
      <c r="C399" s="4" t="s">
        <v>788</v>
      </c>
      <c r="D399" s="4" t="s">
        <v>789</v>
      </c>
      <c r="E399" s="4" t="s">
        <v>790</v>
      </c>
      <c r="F399" s="4">
        <v>924001</v>
      </c>
      <c r="G399" s="4" t="s">
        <v>791</v>
      </c>
      <c r="H399" s="4" t="s">
        <v>792</v>
      </c>
    </row>
    <row r="400" spans="1:8" ht="31.5" customHeight="1">
      <c r="A400" s="24">
        <v>398</v>
      </c>
      <c r="B400" s="15" t="s">
        <v>793</v>
      </c>
      <c r="C400" s="4" t="s">
        <v>794</v>
      </c>
      <c r="D400" s="4" t="s">
        <v>795</v>
      </c>
      <c r="E400" s="4" t="s">
        <v>790</v>
      </c>
      <c r="F400" s="4">
        <v>924001</v>
      </c>
      <c r="G400" s="4" t="s">
        <v>791</v>
      </c>
      <c r="H400" s="4" t="s">
        <v>796</v>
      </c>
    </row>
    <row r="401" spans="1:8" ht="31.5" customHeight="1">
      <c r="A401" s="24">
        <v>399</v>
      </c>
      <c r="B401" s="15" t="s">
        <v>797</v>
      </c>
      <c r="C401" s="4" t="s">
        <v>798</v>
      </c>
      <c r="D401" s="4" t="s">
        <v>799</v>
      </c>
      <c r="E401" s="4" t="s">
        <v>790</v>
      </c>
      <c r="F401" s="4">
        <v>924001</v>
      </c>
      <c r="G401" s="4" t="s">
        <v>791</v>
      </c>
      <c r="H401" s="4" t="s">
        <v>800</v>
      </c>
    </row>
    <row r="402" spans="1:8" ht="31.5" customHeight="1">
      <c r="A402" s="24">
        <v>400</v>
      </c>
      <c r="B402" s="15" t="s">
        <v>801</v>
      </c>
      <c r="C402" s="4" t="s">
        <v>802</v>
      </c>
      <c r="D402" s="4" t="s">
        <v>803</v>
      </c>
      <c r="E402" s="4" t="s">
        <v>790</v>
      </c>
      <c r="F402" s="4">
        <v>924001</v>
      </c>
      <c r="G402" s="4" t="s">
        <v>791</v>
      </c>
      <c r="H402" s="4" t="s">
        <v>804</v>
      </c>
    </row>
    <row r="403" spans="1:8" ht="31.5" customHeight="1">
      <c r="A403" s="24">
        <v>401</v>
      </c>
      <c r="B403" s="15" t="s">
        <v>805</v>
      </c>
      <c r="C403" s="4" t="s">
        <v>806</v>
      </c>
      <c r="D403" s="4" t="s">
        <v>807</v>
      </c>
      <c r="E403" s="4" t="s">
        <v>790</v>
      </c>
      <c r="F403" s="4">
        <v>924001</v>
      </c>
      <c r="G403" s="4" t="s">
        <v>791</v>
      </c>
      <c r="H403" s="4" t="s">
        <v>796</v>
      </c>
    </row>
    <row r="404" spans="1:8" ht="31.5" customHeight="1">
      <c r="A404" s="24">
        <v>402</v>
      </c>
      <c r="B404" s="15" t="s">
        <v>808</v>
      </c>
      <c r="C404" s="4" t="s">
        <v>809</v>
      </c>
      <c r="D404" s="4" t="s">
        <v>810</v>
      </c>
      <c r="E404" s="4" t="s">
        <v>790</v>
      </c>
      <c r="F404" s="4">
        <v>924002</v>
      </c>
      <c r="G404" s="4" t="s">
        <v>811</v>
      </c>
      <c r="H404" s="4" t="s">
        <v>812</v>
      </c>
    </row>
    <row r="405" spans="1:8" ht="31.5" customHeight="1">
      <c r="A405" s="24">
        <v>403</v>
      </c>
      <c r="B405" s="15" t="s">
        <v>813</v>
      </c>
      <c r="C405" s="4" t="s">
        <v>814</v>
      </c>
      <c r="D405" s="4" t="s">
        <v>815</v>
      </c>
      <c r="E405" s="4" t="s">
        <v>790</v>
      </c>
      <c r="F405" s="4">
        <v>924002</v>
      </c>
      <c r="G405" s="4" t="s">
        <v>811</v>
      </c>
      <c r="H405" s="4" t="s">
        <v>816</v>
      </c>
    </row>
    <row r="406" spans="1:8" ht="31.5" customHeight="1">
      <c r="A406" s="24">
        <v>404</v>
      </c>
      <c r="B406" s="15" t="s">
        <v>817</v>
      </c>
      <c r="C406" s="4" t="s">
        <v>818</v>
      </c>
      <c r="D406" s="4" t="s">
        <v>819</v>
      </c>
      <c r="E406" s="4" t="s">
        <v>790</v>
      </c>
      <c r="F406" s="4">
        <v>924002</v>
      </c>
      <c r="G406" s="4" t="s">
        <v>811</v>
      </c>
      <c r="H406" s="4" t="s">
        <v>796</v>
      </c>
    </row>
    <row r="407" spans="1:8" ht="31.5" customHeight="1">
      <c r="A407" s="24">
        <v>405</v>
      </c>
      <c r="B407" s="15" t="s">
        <v>820</v>
      </c>
      <c r="C407" s="4" t="s">
        <v>821</v>
      </c>
      <c r="D407" s="4" t="s">
        <v>822</v>
      </c>
      <c r="E407" s="4" t="s">
        <v>790</v>
      </c>
      <c r="F407" s="4">
        <v>924002</v>
      </c>
      <c r="G407" s="4" t="s">
        <v>811</v>
      </c>
      <c r="H407" s="4" t="s">
        <v>796</v>
      </c>
    </row>
    <row r="408" spans="1:8" ht="31.5" customHeight="1">
      <c r="A408" s="24">
        <v>406</v>
      </c>
      <c r="B408" s="15" t="s">
        <v>823</v>
      </c>
      <c r="C408" s="4" t="s">
        <v>824</v>
      </c>
      <c r="D408" s="4" t="s">
        <v>825</v>
      </c>
      <c r="E408" s="4" t="s">
        <v>790</v>
      </c>
      <c r="F408" s="4">
        <v>924002</v>
      </c>
      <c r="G408" s="4" t="s">
        <v>811</v>
      </c>
      <c r="H408" s="4" t="s">
        <v>804</v>
      </c>
    </row>
    <row r="409" spans="1:8" ht="31.5" customHeight="1">
      <c r="A409" s="24">
        <v>407</v>
      </c>
      <c r="B409" s="15" t="s">
        <v>826</v>
      </c>
      <c r="C409" s="4" t="s">
        <v>827</v>
      </c>
      <c r="D409" s="4" t="s">
        <v>828</v>
      </c>
      <c r="E409" s="4" t="s">
        <v>790</v>
      </c>
      <c r="F409" s="4">
        <v>924002</v>
      </c>
      <c r="G409" s="4" t="s">
        <v>811</v>
      </c>
      <c r="H409" s="4" t="s">
        <v>796</v>
      </c>
    </row>
    <row r="410" spans="1:8" ht="31.5" customHeight="1">
      <c r="A410" s="24">
        <v>408</v>
      </c>
      <c r="B410" s="15" t="s">
        <v>829</v>
      </c>
      <c r="C410" s="4" t="s">
        <v>830</v>
      </c>
      <c r="D410" s="4" t="s">
        <v>831</v>
      </c>
      <c r="E410" s="4" t="s">
        <v>790</v>
      </c>
      <c r="F410" s="4">
        <v>924003</v>
      </c>
      <c r="G410" s="4" t="s">
        <v>832</v>
      </c>
      <c r="H410" s="4" t="s">
        <v>833</v>
      </c>
    </row>
    <row r="411" spans="1:8" ht="31.5" customHeight="1">
      <c r="A411" s="24">
        <v>409</v>
      </c>
      <c r="B411" s="15" t="s">
        <v>834</v>
      </c>
      <c r="C411" s="4" t="s">
        <v>835</v>
      </c>
      <c r="D411" s="4" t="s">
        <v>836</v>
      </c>
      <c r="E411" s="4" t="s">
        <v>790</v>
      </c>
      <c r="F411" s="4">
        <v>924003</v>
      </c>
      <c r="G411" s="4" t="s">
        <v>832</v>
      </c>
      <c r="H411" s="4" t="s">
        <v>804</v>
      </c>
    </row>
    <row r="412" spans="1:8" ht="31.5" customHeight="1">
      <c r="A412" s="24">
        <v>410</v>
      </c>
      <c r="B412" s="15" t="s">
        <v>837</v>
      </c>
      <c r="C412" s="4" t="s">
        <v>838</v>
      </c>
      <c r="D412" s="4" t="s">
        <v>839</v>
      </c>
      <c r="E412" s="4" t="s">
        <v>790</v>
      </c>
      <c r="F412" s="4">
        <v>924003</v>
      </c>
      <c r="G412" s="4" t="s">
        <v>832</v>
      </c>
      <c r="H412" s="4" t="s">
        <v>509</v>
      </c>
    </row>
    <row r="413" spans="1:8" ht="31.5" customHeight="1">
      <c r="A413" s="24">
        <v>411</v>
      </c>
      <c r="B413" s="15" t="s">
        <v>840</v>
      </c>
      <c r="C413" s="4" t="s">
        <v>841</v>
      </c>
      <c r="D413" s="4" t="s">
        <v>842</v>
      </c>
      <c r="E413" s="4" t="s">
        <v>790</v>
      </c>
      <c r="F413" s="4">
        <v>924003</v>
      </c>
      <c r="G413" s="4" t="s">
        <v>832</v>
      </c>
      <c r="H413" s="4" t="s">
        <v>509</v>
      </c>
    </row>
    <row r="414" spans="1:8" ht="31.5" customHeight="1">
      <c r="A414" s="24">
        <v>412</v>
      </c>
      <c r="B414" s="15" t="s">
        <v>843</v>
      </c>
      <c r="C414" s="4" t="s">
        <v>844</v>
      </c>
      <c r="D414" s="4" t="s">
        <v>845</v>
      </c>
      <c r="E414" s="4" t="s">
        <v>790</v>
      </c>
      <c r="F414" s="4">
        <v>924003</v>
      </c>
      <c r="G414" s="4" t="s">
        <v>832</v>
      </c>
      <c r="H414" s="4" t="s">
        <v>509</v>
      </c>
    </row>
    <row r="415" spans="1:8" ht="31.5" customHeight="1">
      <c r="A415" s="24">
        <v>413</v>
      </c>
      <c r="B415" s="15" t="s">
        <v>846</v>
      </c>
      <c r="C415" s="4" t="s">
        <v>847</v>
      </c>
      <c r="D415" s="4" t="s">
        <v>848</v>
      </c>
      <c r="E415" s="4" t="s">
        <v>790</v>
      </c>
      <c r="F415" s="4">
        <v>924003</v>
      </c>
      <c r="G415" s="4" t="s">
        <v>832</v>
      </c>
      <c r="H415" s="4" t="s">
        <v>796</v>
      </c>
    </row>
    <row r="416" spans="1:8" ht="31.5" customHeight="1">
      <c r="A416" s="24">
        <v>414</v>
      </c>
      <c r="B416" s="15" t="s">
        <v>849</v>
      </c>
      <c r="C416" s="4" t="s">
        <v>850</v>
      </c>
      <c r="D416" s="4" t="s">
        <v>851</v>
      </c>
      <c r="E416" s="4" t="s">
        <v>790</v>
      </c>
      <c r="F416" s="4">
        <v>924003</v>
      </c>
      <c r="G416" s="4" t="s">
        <v>832</v>
      </c>
      <c r="H416" s="4" t="s">
        <v>852</v>
      </c>
    </row>
    <row r="417" spans="1:8" ht="31.5" customHeight="1">
      <c r="A417" s="24">
        <v>415</v>
      </c>
      <c r="B417" s="15" t="s">
        <v>853</v>
      </c>
      <c r="C417" s="4" t="s">
        <v>854</v>
      </c>
      <c r="D417" s="4" t="s">
        <v>855</v>
      </c>
      <c r="E417" s="4" t="s">
        <v>790</v>
      </c>
      <c r="F417" s="4">
        <v>924003</v>
      </c>
      <c r="G417" s="4" t="s">
        <v>832</v>
      </c>
      <c r="H417" s="4" t="s">
        <v>856</v>
      </c>
    </row>
    <row r="418" spans="1:8" ht="31.5" customHeight="1">
      <c r="A418" s="24">
        <v>416</v>
      </c>
      <c r="B418" s="15" t="s">
        <v>857</v>
      </c>
      <c r="C418" s="4" t="s">
        <v>858</v>
      </c>
      <c r="D418" s="4" t="s">
        <v>859</v>
      </c>
      <c r="E418" s="4" t="s">
        <v>790</v>
      </c>
      <c r="F418" s="4">
        <v>924003</v>
      </c>
      <c r="G418" s="4" t="s">
        <v>832</v>
      </c>
      <c r="H418" s="4" t="s">
        <v>796</v>
      </c>
    </row>
    <row r="419" spans="1:8" ht="31.5" customHeight="1">
      <c r="A419" s="24">
        <v>417</v>
      </c>
      <c r="B419" s="15" t="s">
        <v>860</v>
      </c>
      <c r="C419" s="4" t="s">
        <v>861</v>
      </c>
      <c r="D419" s="4" t="s">
        <v>862</v>
      </c>
      <c r="E419" s="4" t="s">
        <v>790</v>
      </c>
      <c r="F419" s="4">
        <v>924003</v>
      </c>
      <c r="G419" s="4" t="s">
        <v>832</v>
      </c>
      <c r="H419" s="4" t="s">
        <v>796</v>
      </c>
    </row>
    <row r="420" spans="1:8" ht="31.5" customHeight="1">
      <c r="A420" s="24">
        <v>418</v>
      </c>
      <c r="B420" s="15" t="s">
        <v>863</v>
      </c>
      <c r="C420" s="4" t="s">
        <v>864</v>
      </c>
      <c r="D420" s="4" t="s">
        <v>865</v>
      </c>
      <c r="E420" s="4" t="s">
        <v>790</v>
      </c>
      <c r="F420" s="4">
        <v>924003</v>
      </c>
      <c r="G420" s="4" t="s">
        <v>832</v>
      </c>
      <c r="H420" s="4" t="s">
        <v>796</v>
      </c>
    </row>
    <row r="421" spans="1:8" ht="31.5" customHeight="1">
      <c r="A421" s="24">
        <v>419</v>
      </c>
      <c r="B421" s="15" t="s">
        <v>866</v>
      </c>
      <c r="C421" s="4" t="s">
        <v>867</v>
      </c>
      <c r="D421" s="4" t="s">
        <v>868</v>
      </c>
      <c r="E421" s="4" t="s">
        <v>790</v>
      </c>
      <c r="F421" s="4">
        <v>924003</v>
      </c>
      <c r="G421" s="4" t="s">
        <v>832</v>
      </c>
      <c r="H421" s="4" t="s">
        <v>816</v>
      </c>
    </row>
    <row r="422" spans="1:8" ht="31.5" customHeight="1">
      <c r="A422" s="24">
        <v>420</v>
      </c>
      <c r="B422" s="15" t="s">
        <v>869</v>
      </c>
      <c r="C422" s="4" t="s">
        <v>870</v>
      </c>
      <c r="D422" s="4" t="s">
        <v>871</v>
      </c>
      <c r="E422" s="4" t="s">
        <v>790</v>
      </c>
      <c r="F422" s="4">
        <v>924004</v>
      </c>
      <c r="G422" s="4" t="s">
        <v>872</v>
      </c>
      <c r="H422" s="4" t="s">
        <v>816</v>
      </c>
    </row>
    <row r="423" spans="1:8" ht="31.5" customHeight="1">
      <c r="A423" s="24">
        <v>421</v>
      </c>
      <c r="B423" s="15" t="s">
        <v>873</v>
      </c>
      <c r="C423" s="4" t="s">
        <v>874</v>
      </c>
      <c r="D423" s="4" t="s">
        <v>875</v>
      </c>
      <c r="E423" s="4" t="s">
        <v>790</v>
      </c>
      <c r="F423" s="4">
        <v>924004</v>
      </c>
      <c r="G423" s="4" t="s">
        <v>872</v>
      </c>
      <c r="H423" s="4" t="s">
        <v>796</v>
      </c>
    </row>
    <row r="424" spans="1:8" ht="31.5" customHeight="1">
      <c r="A424" s="24">
        <v>422</v>
      </c>
      <c r="B424" s="15" t="s">
        <v>876</v>
      </c>
      <c r="C424" s="4" t="s">
        <v>877</v>
      </c>
      <c r="D424" s="4" t="s">
        <v>878</v>
      </c>
      <c r="E424" s="4" t="s">
        <v>790</v>
      </c>
      <c r="F424" s="4">
        <v>924004</v>
      </c>
      <c r="G424" s="4" t="s">
        <v>872</v>
      </c>
      <c r="H424" s="4" t="s">
        <v>879</v>
      </c>
    </row>
    <row r="425" spans="1:8" ht="31.5" customHeight="1">
      <c r="A425" s="24">
        <v>423</v>
      </c>
      <c r="B425" s="15" t="s">
        <v>880</v>
      </c>
      <c r="C425" s="4" t="s">
        <v>881</v>
      </c>
      <c r="D425" s="4" t="s">
        <v>882</v>
      </c>
      <c r="E425" s="4" t="s">
        <v>790</v>
      </c>
      <c r="F425" s="4">
        <v>924004</v>
      </c>
      <c r="G425" s="4" t="s">
        <v>872</v>
      </c>
      <c r="H425" s="4" t="s">
        <v>816</v>
      </c>
    </row>
    <row r="426" spans="1:8" ht="31.5" customHeight="1">
      <c r="A426" s="24">
        <v>424</v>
      </c>
      <c r="B426" s="15" t="s">
        <v>883</v>
      </c>
      <c r="C426" s="4" t="s">
        <v>884</v>
      </c>
      <c r="D426" s="4" t="s">
        <v>885</v>
      </c>
      <c r="E426" s="4" t="s">
        <v>790</v>
      </c>
      <c r="F426" s="4">
        <v>924004</v>
      </c>
      <c r="G426" s="4" t="s">
        <v>872</v>
      </c>
      <c r="H426" s="4" t="s">
        <v>816</v>
      </c>
    </row>
    <row r="427" spans="1:8" ht="31.5" customHeight="1">
      <c r="A427" s="24">
        <v>425</v>
      </c>
      <c r="B427" s="15" t="s">
        <v>886</v>
      </c>
      <c r="C427" s="4" t="s">
        <v>887</v>
      </c>
      <c r="D427" s="4" t="s">
        <v>888</v>
      </c>
      <c r="E427" s="4" t="s">
        <v>889</v>
      </c>
      <c r="F427" s="4">
        <v>924004</v>
      </c>
      <c r="G427" s="4" t="s">
        <v>872</v>
      </c>
      <c r="H427" s="4" t="s">
        <v>796</v>
      </c>
    </row>
    <row r="428" spans="1:8" ht="31.5" customHeight="1">
      <c r="A428" s="24">
        <v>426</v>
      </c>
      <c r="B428" s="15" t="s">
        <v>890</v>
      </c>
      <c r="C428" s="4" t="s">
        <v>891</v>
      </c>
      <c r="D428" s="4" t="s">
        <v>892</v>
      </c>
      <c r="E428" s="4" t="s">
        <v>790</v>
      </c>
      <c r="F428" s="4">
        <v>924004</v>
      </c>
      <c r="G428" s="4" t="s">
        <v>872</v>
      </c>
      <c r="H428" s="4" t="s">
        <v>816</v>
      </c>
    </row>
    <row r="429" spans="1:8" ht="31.5" customHeight="1">
      <c r="A429" s="24">
        <v>427</v>
      </c>
      <c r="B429" s="15" t="s">
        <v>893</v>
      </c>
      <c r="C429" s="4" t="s">
        <v>894</v>
      </c>
      <c r="D429" s="4" t="s">
        <v>895</v>
      </c>
      <c r="E429" s="4" t="s">
        <v>790</v>
      </c>
      <c r="F429" s="4">
        <v>924004</v>
      </c>
      <c r="G429" s="4" t="s">
        <v>872</v>
      </c>
      <c r="H429" s="4" t="s">
        <v>796</v>
      </c>
    </row>
    <row r="430" spans="1:8" ht="31.5" customHeight="1">
      <c r="A430" s="24">
        <v>428</v>
      </c>
      <c r="B430" s="15" t="s">
        <v>896</v>
      </c>
      <c r="C430" s="4" t="s">
        <v>897</v>
      </c>
      <c r="D430" s="4" t="s">
        <v>898</v>
      </c>
      <c r="E430" s="4" t="s">
        <v>790</v>
      </c>
      <c r="F430" s="4">
        <v>924004</v>
      </c>
      <c r="G430" s="4" t="s">
        <v>872</v>
      </c>
      <c r="H430" s="4" t="s">
        <v>796</v>
      </c>
    </row>
    <row r="431" spans="1:8" ht="31.5" customHeight="1">
      <c r="A431" s="24">
        <v>429</v>
      </c>
      <c r="B431" s="15" t="s">
        <v>899</v>
      </c>
      <c r="C431" s="4" t="s">
        <v>900</v>
      </c>
      <c r="D431" s="4" t="s">
        <v>901</v>
      </c>
      <c r="E431" s="4" t="s">
        <v>790</v>
      </c>
      <c r="F431" s="4">
        <v>924004</v>
      </c>
      <c r="G431" s="4" t="s">
        <v>872</v>
      </c>
      <c r="H431" s="4" t="s">
        <v>804</v>
      </c>
    </row>
    <row r="432" spans="1:8" ht="31.5" customHeight="1">
      <c r="A432" s="24">
        <v>430</v>
      </c>
      <c r="B432" s="15" t="s">
        <v>902</v>
      </c>
      <c r="C432" s="4" t="s">
        <v>903</v>
      </c>
      <c r="D432" s="4" t="s">
        <v>904</v>
      </c>
      <c r="E432" s="4" t="s">
        <v>790</v>
      </c>
      <c r="F432" s="4">
        <v>924004</v>
      </c>
      <c r="G432" s="4" t="s">
        <v>872</v>
      </c>
      <c r="H432" s="4" t="s">
        <v>804</v>
      </c>
    </row>
    <row r="433" spans="1:8" ht="31.5" customHeight="1">
      <c r="A433" s="24">
        <v>431</v>
      </c>
      <c r="B433" s="15" t="s">
        <v>905</v>
      </c>
      <c r="C433" s="4" t="s">
        <v>906</v>
      </c>
      <c r="D433" s="4" t="s">
        <v>907</v>
      </c>
      <c r="E433" s="4" t="s">
        <v>790</v>
      </c>
      <c r="F433" s="4">
        <v>924004</v>
      </c>
      <c r="G433" s="4" t="s">
        <v>872</v>
      </c>
      <c r="H433" s="4" t="s">
        <v>796</v>
      </c>
    </row>
    <row r="434" spans="1:8" ht="31.5" customHeight="1">
      <c r="A434" s="24">
        <v>432</v>
      </c>
      <c r="B434" s="15" t="s">
        <v>908</v>
      </c>
      <c r="C434" s="4" t="s">
        <v>909</v>
      </c>
      <c r="D434" s="4" t="s">
        <v>910</v>
      </c>
      <c r="E434" s="4" t="s">
        <v>889</v>
      </c>
      <c r="F434" s="4">
        <v>924004</v>
      </c>
      <c r="G434" s="4" t="s">
        <v>872</v>
      </c>
      <c r="H434" s="4" t="s">
        <v>796</v>
      </c>
    </row>
    <row r="435" spans="1:8" ht="31.5" customHeight="1">
      <c r="A435" s="24">
        <v>433</v>
      </c>
      <c r="B435" s="15">
        <v>19427</v>
      </c>
      <c r="C435" s="4" t="s">
        <v>698</v>
      </c>
      <c r="D435" s="5" t="s">
        <v>982</v>
      </c>
      <c r="E435" s="4" t="s">
        <v>699</v>
      </c>
      <c r="F435" s="4">
        <v>924101</v>
      </c>
      <c r="G435" s="4" t="s">
        <v>700</v>
      </c>
      <c r="H435" s="4" t="s">
        <v>135</v>
      </c>
    </row>
    <row r="436" spans="1:8" ht="31.5" customHeight="1">
      <c r="A436" s="24">
        <v>434</v>
      </c>
      <c r="B436" s="15">
        <v>8457</v>
      </c>
      <c r="C436" s="4" t="s">
        <v>701</v>
      </c>
      <c r="D436" s="5" t="s">
        <v>983</v>
      </c>
      <c r="E436" s="4" t="s">
        <v>699</v>
      </c>
      <c r="F436" s="4">
        <v>924102</v>
      </c>
      <c r="G436" s="4" t="s">
        <v>702</v>
      </c>
      <c r="H436" s="4" t="s">
        <v>105</v>
      </c>
    </row>
    <row r="437" spans="1:8" ht="31.5" customHeight="1">
      <c r="A437" s="24">
        <v>435</v>
      </c>
      <c r="B437" s="15">
        <v>9081</v>
      </c>
      <c r="C437" s="4" t="s">
        <v>703</v>
      </c>
      <c r="D437" s="5" t="s">
        <v>984</v>
      </c>
      <c r="E437" s="4" t="s">
        <v>699</v>
      </c>
      <c r="F437" s="4">
        <v>924102</v>
      </c>
      <c r="G437" s="4" t="s">
        <v>702</v>
      </c>
      <c r="H437" s="4" t="s">
        <v>105</v>
      </c>
    </row>
    <row r="438" spans="1:8" ht="31.5" customHeight="1">
      <c r="A438" s="24">
        <v>436</v>
      </c>
      <c r="B438" s="15">
        <v>19505</v>
      </c>
      <c r="C438" s="4" t="s">
        <v>704</v>
      </c>
      <c r="D438" s="5" t="s">
        <v>985</v>
      </c>
      <c r="E438" s="4" t="s">
        <v>699</v>
      </c>
      <c r="F438" s="4">
        <v>924102</v>
      </c>
      <c r="G438" s="4" t="s">
        <v>702</v>
      </c>
      <c r="H438" s="4" t="s">
        <v>105</v>
      </c>
    </row>
    <row r="439" spans="1:8" ht="31.5" customHeight="1">
      <c r="A439" s="24">
        <v>437</v>
      </c>
      <c r="B439" s="15">
        <v>7141</v>
      </c>
      <c r="C439" s="4" t="s">
        <v>911</v>
      </c>
      <c r="D439" s="5" t="s">
        <v>997</v>
      </c>
      <c r="E439" s="15" t="s">
        <v>912</v>
      </c>
      <c r="F439" s="4">
        <v>924201</v>
      </c>
      <c r="G439" s="4" t="s">
        <v>913</v>
      </c>
      <c r="H439" s="4" t="s">
        <v>914</v>
      </c>
    </row>
    <row r="440" spans="1:8" ht="31.5" customHeight="1">
      <c r="A440" s="24">
        <v>438</v>
      </c>
      <c r="B440" s="15">
        <v>8125</v>
      </c>
      <c r="C440" s="4" t="s">
        <v>915</v>
      </c>
      <c r="D440" s="5" t="s">
        <v>916</v>
      </c>
      <c r="E440" s="15" t="s">
        <v>912</v>
      </c>
      <c r="F440" s="4">
        <v>924202</v>
      </c>
      <c r="G440" s="4" t="s">
        <v>913</v>
      </c>
      <c r="H440" s="4" t="s">
        <v>917</v>
      </c>
    </row>
    <row r="441" spans="1:8" ht="31.5" customHeight="1">
      <c r="A441" s="24">
        <v>439</v>
      </c>
      <c r="B441" s="15">
        <v>8175</v>
      </c>
      <c r="C441" s="4" t="s">
        <v>918</v>
      </c>
      <c r="D441" s="5" t="s">
        <v>998</v>
      </c>
      <c r="E441" s="15" t="s">
        <v>912</v>
      </c>
      <c r="F441" s="4">
        <v>924203</v>
      </c>
      <c r="G441" s="4" t="s">
        <v>913</v>
      </c>
      <c r="H441" s="4" t="s">
        <v>919</v>
      </c>
    </row>
    <row r="442" spans="1:8" ht="31.5" customHeight="1">
      <c r="A442" s="24">
        <v>440</v>
      </c>
      <c r="B442" s="15">
        <v>8257</v>
      </c>
      <c r="C442" s="4" t="s">
        <v>920</v>
      </c>
      <c r="D442" s="5" t="s">
        <v>999</v>
      </c>
      <c r="E442" s="15" t="s">
        <v>912</v>
      </c>
      <c r="F442" s="4">
        <v>924204</v>
      </c>
      <c r="G442" s="4" t="s">
        <v>913</v>
      </c>
      <c r="H442" s="4" t="s">
        <v>921</v>
      </c>
    </row>
    <row r="443" spans="1:8" ht="31.5" customHeight="1">
      <c r="A443" s="24">
        <v>441</v>
      </c>
      <c r="B443" s="15">
        <v>9507</v>
      </c>
      <c r="C443" s="4" t="s">
        <v>922</v>
      </c>
      <c r="D443" s="5" t="s">
        <v>1000</v>
      </c>
      <c r="E443" s="15" t="s">
        <v>912</v>
      </c>
      <c r="F443" s="4">
        <v>924205</v>
      </c>
      <c r="G443" s="4" t="s">
        <v>913</v>
      </c>
      <c r="H443" s="4" t="s">
        <v>923</v>
      </c>
    </row>
    <row r="444" spans="1:8" ht="31.5" customHeight="1">
      <c r="A444" s="24">
        <v>442</v>
      </c>
      <c r="B444" s="15">
        <v>11911</v>
      </c>
      <c r="C444" s="4" t="s">
        <v>924</v>
      </c>
      <c r="D444" s="5" t="s">
        <v>1001</v>
      </c>
      <c r="E444" s="15" t="s">
        <v>912</v>
      </c>
      <c r="F444" s="4">
        <v>924214</v>
      </c>
      <c r="G444" s="4" t="s">
        <v>913</v>
      </c>
      <c r="H444" s="4" t="s">
        <v>925</v>
      </c>
    </row>
    <row r="445" spans="1:8" ht="31.5" customHeight="1">
      <c r="A445" s="24">
        <v>443</v>
      </c>
      <c r="B445" s="15">
        <v>12443</v>
      </c>
      <c r="C445" s="4" t="s">
        <v>926</v>
      </c>
      <c r="D445" s="5" t="s">
        <v>927</v>
      </c>
      <c r="E445" s="15" t="s">
        <v>912</v>
      </c>
      <c r="F445" s="4">
        <v>924216</v>
      </c>
      <c r="G445" s="4" t="s">
        <v>913</v>
      </c>
      <c r="H445" s="4" t="s">
        <v>928</v>
      </c>
    </row>
    <row r="446" spans="1:8" ht="31.5" customHeight="1">
      <c r="A446" s="24">
        <v>444</v>
      </c>
      <c r="B446" s="15">
        <v>13401</v>
      </c>
      <c r="C446" s="4" t="s">
        <v>929</v>
      </c>
      <c r="D446" s="5" t="s">
        <v>1002</v>
      </c>
      <c r="E446" s="15" t="s">
        <v>912</v>
      </c>
      <c r="F446" s="4">
        <v>924206</v>
      </c>
      <c r="G446" s="4" t="s">
        <v>913</v>
      </c>
      <c r="H446" s="4" t="s">
        <v>930</v>
      </c>
    </row>
    <row r="447" spans="1:8" ht="31.5" customHeight="1">
      <c r="A447" s="24">
        <v>445</v>
      </c>
      <c r="B447" s="15">
        <v>13552</v>
      </c>
      <c r="C447" s="4" t="s">
        <v>931</v>
      </c>
      <c r="D447" s="5" t="s">
        <v>1003</v>
      </c>
      <c r="E447" s="15" t="s">
        <v>912</v>
      </c>
      <c r="F447" s="4">
        <v>924219</v>
      </c>
      <c r="G447" s="4" t="s">
        <v>913</v>
      </c>
      <c r="H447" s="4" t="s">
        <v>928</v>
      </c>
    </row>
    <row r="448" spans="1:8" ht="31.5" customHeight="1">
      <c r="A448" s="24">
        <v>446</v>
      </c>
      <c r="B448" s="15">
        <v>14024</v>
      </c>
      <c r="C448" s="4" t="s">
        <v>932</v>
      </c>
      <c r="D448" s="5" t="s">
        <v>1004</v>
      </c>
      <c r="E448" s="15" t="s">
        <v>912</v>
      </c>
      <c r="F448" s="4">
        <v>924221</v>
      </c>
      <c r="G448" s="4" t="s">
        <v>913</v>
      </c>
      <c r="H448" s="4" t="s">
        <v>933</v>
      </c>
    </row>
    <row r="449" spans="1:8" ht="31.5" customHeight="1">
      <c r="A449" s="24">
        <v>447</v>
      </c>
      <c r="B449" s="15">
        <v>15719</v>
      </c>
      <c r="C449" s="4" t="s">
        <v>934</v>
      </c>
      <c r="D449" s="5" t="s">
        <v>1005</v>
      </c>
      <c r="E449" s="15" t="s">
        <v>912</v>
      </c>
      <c r="F449" s="4">
        <v>924224</v>
      </c>
      <c r="G449" s="4" t="s">
        <v>913</v>
      </c>
      <c r="H449" s="4" t="s">
        <v>935</v>
      </c>
    </row>
    <row r="450" spans="1:8" ht="31.5" customHeight="1">
      <c r="A450" s="24">
        <v>448</v>
      </c>
      <c r="B450" s="15">
        <v>16821</v>
      </c>
      <c r="C450" s="4" t="s">
        <v>936</v>
      </c>
      <c r="D450" s="5" t="s">
        <v>1006</v>
      </c>
      <c r="E450" s="15" t="s">
        <v>912</v>
      </c>
      <c r="F450" s="4">
        <v>924226</v>
      </c>
      <c r="G450" s="4" t="s">
        <v>913</v>
      </c>
      <c r="H450" s="4" t="s">
        <v>933</v>
      </c>
    </row>
    <row r="451" spans="1:8" ht="31.5" customHeight="1">
      <c r="A451" s="24">
        <v>449</v>
      </c>
      <c r="B451" s="15">
        <v>18937</v>
      </c>
      <c r="C451" s="4" t="s">
        <v>937</v>
      </c>
      <c r="D451" s="5" t="s">
        <v>1007</v>
      </c>
      <c r="E451" s="15" t="s">
        <v>912</v>
      </c>
      <c r="F451" s="4">
        <v>924228</v>
      </c>
      <c r="G451" s="4" t="s">
        <v>913</v>
      </c>
      <c r="H451" s="4" t="s">
        <v>938</v>
      </c>
    </row>
    <row r="452" spans="1:8" ht="31.5" customHeight="1">
      <c r="A452" s="24">
        <v>450</v>
      </c>
      <c r="B452" s="15">
        <v>19447</v>
      </c>
      <c r="C452" s="4" t="s">
        <v>939</v>
      </c>
      <c r="D452" s="5" t="s">
        <v>940</v>
      </c>
      <c r="E452" s="15" t="s">
        <v>912</v>
      </c>
      <c r="F452" s="4">
        <v>924231</v>
      </c>
      <c r="G452" s="4" t="s">
        <v>913</v>
      </c>
      <c r="H452" s="4" t="s">
        <v>941</v>
      </c>
    </row>
    <row r="453" spans="1:8" ht="31.5" customHeight="1">
      <c r="A453" s="24">
        <v>451</v>
      </c>
      <c r="B453" s="15">
        <v>19498</v>
      </c>
      <c r="C453" s="4" t="s">
        <v>942</v>
      </c>
      <c r="D453" s="5" t="s">
        <v>1008</v>
      </c>
      <c r="E453" s="15" t="s">
        <v>912</v>
      </c>
      <c r="F453" s="4">
        <v>924232</v>
      </c>
      <c r="G453" s="4" t="s">
        <v>913</v>
      </c>
      <c r="H453" s="4" t="s">
        <v>933</v>
      </c>
    </row>
    <row r="454" spans="1:8" ht="31.5" customHeight="1">
      <c r="A454" s="24">
        <v>452</v>
      </c>
      <c r="B454" s="15">
        <v>20944</v>
      </c>
      <c r="C454" s="4" t="s">
        <v>943</v>
      </c>
      <c r="D454" s="5" t="s">
        <v>1009</v>
      </c>
      <c r="E454" s="15" t="s">
        <v>912</v>
      </c>
      <c r="F454" s="4">
        <v>924234</v>
      </c>
      <c r="G454" s="4" t="s">
        <v>913</v>
      </c>
      <c r="H454" s="4" t="s">
        <v>944</v>
      </c>
    </row>
    <row r="455" spans="1:8" ht="31.5" customHeight="1">
      <c r="A455" s="24">
        <v>453</v>
      </c>
      <c r="B455" s="15">
        <v>21820</v>
      </c>
      <c r="C455" s="4" t="s">
        <v>945</v>
      </c>
      <c r="D455" s="5" t="s">
        <v>946</v>
      </c>
      <c r="E455" s="15" t="s">
        <v>912</v>
      </c>
      <c r="F455" s="4">
        <v>924235</v>
      </c>
      <c r="G455" s="4" t="s">
        <v>913</v>
      </c>
      <c r="H455" s="4" t="s">
        <v>947</v>
      </c>
    </row>
    <row r="456" spans="1:8" ht="31.5" customHeight="1">
      <c r="A456" s="24">
        <v>454</v>
      </c>
      <c r="B456" s="15">
        <v>21984</v>
      </c>
      <c r="C456" s="4" t="s">
        <v>948</v>
      </c>
      <c r="D456" s="5" t="s">
        <v>1010</v>
      </c>
      <c r="E456" s="15" t="s">
        <v>912</v>
      </c>
      <c r="F456" s="4">
        <v>924236</v>
      </c>
      <c r="G456" s="4" t="s">
        <v>913</v>
      </c>
      <c r="H456" s="4" t="s">
        <v>949</v>
      </c>
    </row>
    <row r="457" spans="1:8" ht="31.5" customHeight="1">
      <c r="A457" s="24">
        <v>455</v>
      </c>
      <c r="B457" s="15">
        <v>22238</v>
      </c>
      <c r="C457" s="4" t="s">
        <v>950</v>
      </c>
      <c r="D457" s="5" t="s">
        <v>1011</v>
      </c>
      <c r="E457" s="15" t="s">
        <v>912</v>
      </c>
      <c r="F457" s="4">
        <v>924237</v>
      </c>
      <c r="G457" s="4" t="s">
        <v>913</v>
      </c>
      <c r="H457" s="4" t="s">
        <v>951</v>
      </c>
    </row>
    <row r="458" spans="1:8" ht="31.5" customHeight="1">
      <c r="A458" s="24">
        <v>456</v>
      </c>
      <c r="B458" s="15">
        <v>22517</v>
      </c>
      <c r="C458" s="4" t="s">
        <v>952</v>
      </c>
      <c r="D458" s="5" t="s">
        <v>953</v>
      </c>
      <c r="E458" s="15" t="s">
        <v>912</v>
      </c>
      <c r="F458" s="4">
        <v>924238</v>
      </c>
      <c r="G458" s="4" t="s">
        <v>913</v>
      </c>
      <c r="H458" s="4" t="s">
        <v>954</v>
      </c>
    </row>
    <row r="459" spans="1:8" ht="31.5" customHeight="1">
      <c r="A459" s="24">
        <v>457</v>
      </c>
      <c r="B459" s="15">
        <v>22655</v>
      </c>
      <c r="C459" s="4" t="s">
        <v>955</v>
      </c>
      <c r="D459" s="5" t="s">
        <v>1012</v>
      </c>
      <c r="E459" s="15" t="s">
        <v>912</v>
      </c>
      <c r="F459" s="4">
        <v>924239</v>
      </c>
      <c r="G459" s="4" t="s">
        <v>913</v>
      </c>
      <c r="H459" s="4" t="s">
        <v>956</v>
      </c>
    </row>
    <row r="460" spans="1:8" ht="31.5" customHeight="1">
      <c r="A460" s="24">
        <v>458</v>
      </c>
      <c r="B460" s="15">
        <v>16625</v>
      </c>
      <c r="C460" s="4" t="s">
        <v>957</v>
      </c>
      <c r="D460" s="5" t="s">
        <v>1013</v>
      </c>
      <c r="E460" s="15" t="s">
        <v>912</v>
      </c>
      <c r="F460" s="4">
        <v>924225</v>
      </c>
      <c r="G460" s="4" t="s">
        <v>913</v>
      </c>
      <c r="H460" s="4" t="s">
        <v>958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2017-06-22T02:34:52Z</cp:lastPrinted>
  <dcterms:created xsi:type="dcterms:W3CDTF">1996-12-17T01:32:42Z</dcterms:created>
  <dcterms:modified xsi:type="dcterms:W3CDTF">2017-06-27T00:54:03Z</dcterms:modified>
  <cp:category/>
  <cp:version/>
  <cp:contentType/>
  <cp:contentStatus/>
</cp:coreProperties>
</file>